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ricka.Byram\Desktop\"/>
    </mc:Choice>
  </mc:AlternateContent>
  <xr:revisionPtr revIDLastSave="0" documentId="8_{187E4365-5E13-425A-880F-5121A92643E7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📋 Entry" sheetId="1" r:id="rId1"/>
    <sheet name="📊 Summary" sheetId="2" r:id="rId2"/>
    <sheet name="ℹ️ Instruc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ahfRT70nhx+IXq4FWaTnriHTMtLC4ILu+jvtLLPZtds="/>
    </ext>
  </extLst>
</workbook>
</file>

<file path=xl/calcChain.xml><?xml version="1.0" encoding="utf-8"?>
<calcChain xmlns="http://schemas.openxmlformats.org/spreadsheetml/2006/main">
  <c r="G55" i="2" l="1"/>
  <c r="E55" i="2"/>
  <c r="D55" i="2"/>
  <c r="O55" i="2" s="1"/>
  <c r="G54" i="2"/>
  <c r="E54" i="2"/>
  <c r="D54" i="2"/>
  <c r="O54" i="2" s="1"/>
  <c r="L51" i="2"/>
  <c r="J51" i="2"/>
  <c r="G51" i="2"/>
  <c r="E51" i="2"/>
  <c r="D51" i="2"/>
  <c r="F51" i="2" s="1"/>
  <c r="O50" i="2"/>
  <c r="M50" i="2"/>
  <c r="L50" i="2"/>
  <c r="K50" i="2"/>
  <c r="J50" i="2"/>
  <c r="H50" i="2"/>
  <c r="G50" i="2"/>
  <c r="F50" i="2"/>
  <c r="E50" i="2"/>
  <c r="D50" i="2"/>
  <c r="P50" i="2" s="1"/>
  <c r="M49" i="2"/>
  <c r="L49" i="2"/>
  <c r="K49" i="2"/>
  <c r="J49" i="2"/>
  <c r="H49" i="2"/>
  <c r="G49" i="2"/>
  <c r="F49" i="2"/>
  <c r="E49" i="2"/>
  <c r="D49" i="2"/>
  <c r="P49" i="2" s="1"/>
  <c r="O48" i="2"/>
  <c r="M48" i="2"/>
  <c r="L48" i="2"/>
  <c r="K48" i="2"/>
  <c r="J48" i="2"/>
  <c r="H48" i="2"/>
  <c r="G48" i="2"/>
  <c r="E48" i="2"/>
  <c r="D48" i="2"/>
  <c r="F48" i="2" s="1"/>
  <c r="M47" i="2"/>
  <c r="L47" i="2"/>
  <c r="J47" i="2"/>
  <c r="H47" i="2"/>
  <c r="G47" i="2"/>
  <c r="E47" i="2"/>
  <c r="D47" i="2"/>
  <c r="K47" i="2" s="1"/>
  <c r="O44" i="2"/>
  <c r="M44" i="2"/>
  <c r="L44" i="2"/>
  <c r="K44" i="2"/>
  <c r="J44" i="2"/>
  <c r="G44" i="2"/>
  <c r="E44" i="2"/>
  <c r="D44" i="2"/>
  <c r="H44" i="2" s="1"/>
  <c r="L43" i="2"/>
  <c r="K43" i="2"/>
  <c r="J43" i="2"/>
  <c r="G43" i="2"/>
  <c r="E43" i="2"/>
  <c r="D43" i="2"/>
  <c r="M43" i="2" s="1"/>
  <c r="L42" i="2"/>
  <c r="J42" i="2"/>
  <c r="G42" i="2"/>
  <c r="E42" i="2"/>
  <c r="D42" i="2"/>
  <c r="O42" i="2" s="1"/>
  <c r="M41" i="2"/>
  <c r="L41" i="2"/>
  <c r="J41" i="2"/>
  <c r="H41" i="2"/>
  <c r="G41" i="2"/>
  <c r="F41" i="2"/>
  <c r="E41" i="2"/>
  <c r="D41" i="2"/>
  <c r="P41" i="2" s="1"/>
  <c r="O38" i="2"/>
  <c r="L38" i="2"/>
  <c r="J38" i="2"/>
  <c r="G38" i="2"/>
  <c r="F38" i="2"/>
  <c r="E38" i="2"/>
  <c r="D38" i="2"/>
  <c r="P38" i="2" s="1"/>
  <c r="L37" i="2"/>
  <c r="J37" i="2"/>
  <c r="G37" i="2"/>
  <c r="E37" i="2"/>
  <c r="D37" i="2"/>
  <c r="F37" i="2" s="1"/>
  <c r="O36" i="2"/>
  <c r="M36" i="2"/>
  <c r="L36" i="2"/>
  <c r="K36" i="2"/>
  <c r="J36" i="2"/>
  <c r="H36" i="2"/>
  <c r="G36" i="2"/>
  <c r="F36" i="2"/>
  <c r="E36" i="2"/>
  <c r="D36" i="2"/>
  <c r="P36" i="2" s="1"/>
  <c r="M35" i="2"/>
  <c r="L35" i="2"/>
  <c r="K35" i="2"/>
  <c r="J35" i="2"/>
  <c r="H35" i="2"/>
  <c r="G35" i="2"/>
  <c r="F35" i="2"/>
  <c r="E35" i="2"/>
  <c r="D35" i="2"/>
  <c r="P35" i="2" s="1"/>
  <c r="O32" i="2"/>
  <c r="M32" i="2"/>
  <c r="L32" i="2"/>
  <c r="K32" i="2"/>
  <c r="J32" i="2"/>
  <c r="H32" i="2"/>
  <c r="G32" i="2"/>
  <c r="E32" i="2"/>
  <c r="D32" i="2"/>
  <c r="F32" i="2" s="1"/>
  <c r="M31" i="2"/>
  <c r="L31" i="2"/>
  <c r="J31" i="2"/>
  <c r="H31" i="2"/>
  <c r="G31" i="2"/>
  <c r="E31" i="2"/>
  <c r="D31" i="2"/>
  <c r="K31" i="2" s="1"/>
  <c r="O30" i="2"/>
  <c r="M30" i="2"/>
  <c r="L30" i="2"/>
  <c r="K30" i="2"/>
  <c r="J30" i="2"/>
  <c r="G30" i="2"/>
  <c r="E30" i="2"/>
  <c r="D30" i="2"/>
  <c r="H30" i="2" s="1"/>
  <c r="L29" i="2"/>
  <c r="K29" i="2"/>
  <c r="J29" i="2"/>
  <c r="G29" i="2"/>
  <c r="E29" i="2"/>
  <c r="D29" i="2"/>
  <c r="M29" i="2" s="1"/>
  <c r="O28" i="2"/>
  <c r="L28" i="2"/>
  <c r="J28" i="2"/>
  <c r="G28" i="2"/>
  <c r="E28" i="2"/>
  <c r="D28" i="2"/>
  <c r="M28" i="2" s="1"/>
  <c r="M27" i="2"/>
  <c r="L27" i="2"/>
  <c r="J27" i="2"/>
  <c r="H27" i="2"/>
  <c r="G27" i="2"/>
  <c r="F27" i="2"/>
  <c r="E27" i="2"/>
  <c r="D27" i="2"/>
  <c r="P27" i="2" s="1"/>
  <c r="O24" i="2"/>
  <c r="L24" i="2"/>
  <c r="J24" i="2"/>
  <c r="G24" i="2"/>
  <c r="F24" i="2"/>
  <c r="E24" i="2"/>
  <c r="D24" i="2"/>
  <c r="P24" i="2" s="1"/>
  <c r="L23" i="2"/>
  <c r="J23" i="2"/>
  <c r="G23" i="2"/>
  <c r="E23" i="2"/>
  <c r="D23" i="2"/>
  <c r="F23" i="2" s="1"/>
  <c r="O22" i="2"/>
  <c r="M22" i="2"/>
  <c r="L22" i="2"/>
  <c r="K22" i="2"/>
  <c r="J22" i="2"/>
  <c r="H22" i="2"/>
  <c r="G22" i="2"/>
  <c r="F22" i="2"/>
  <c r="E22" i="2"/>
  <c r="D22" i="2"/>
  <c r="P22" i="2" s="1"/>
  <c r="M21" i="2"/>
  <c r="L21" i="2"/>
  <c r="K21" i="2"/>
  <c r="J21" i="2"/>
  <c r="H21" i="2"/>
  <c r="G21" i="2"/>
  <c r="F21" i="2"/>
  <c r="E21" i="2"/>
  <c r="D21" i="2"/>
  <c r="P21" i="2" s="1"/>
  <c r="O18" i="2"/>
  <c r="M18" i="2"/>
  <c r="L18" i="2"/>
  <c r="K18" i="2"/>
  <c r="J18" i="2"/>
  <c r="H18" i="2"/>
  <c r="G18" i="2"/>
  <c r="E18" i="2"/>
  <c r="D18" i="2"/>
  <c r="F18" i="2" s="1"/>
  <c r="M17" i="2"/>
  <c r="L17" i="2"/>
  <c r="J17" i="2"/>
  <c r="H17" i="2"/>
  <c r="G17" i="2"/>
  <c r="E17" i="2"/>
  <c r="D17" i="2"/>
  <c r="K17" i="2" s="1"/>
  <c r="O16" i="2"/>
  <c r="M16" i="2"/>
  <c r="L16" i="2"/>
  <c r="K16" i="2"/>
  <c r="J16" i="2"/>
  <c r="G16" i="2"/>
  <c r="E16" i="2"/>
  <c r="D16" i="2"/>
  <c r="H16" i="2" s="1"/>
  <c r="P13" i="2"/>
  <c r="L13" i="2"/>
  <c r="K13" i="2"/>
  <c r="J13" i="2"/>
  <c r="G13" i="2"/>
  <c r="E13" i="2"/>
  <c r="D13" i="2"/>
  <c r="M13" i="2" s="1"/>
  <c r="O12" i="2"/>
  <c r="M12" i="2"/>
  <c r="L12" i="2"/>
  <c r="J12" i="2"/>
  <c r="G12" i="2"/>
  <c r="E12" i="2"/>
  <c r="D12" i="2"/>
  <c r="K12" i="2" s="1"/>
  <c r="M9" i="2"/>
  <c r="L9" i="2"/>
  <c r="J9" i="2"/>
  <c r="H9" i="2"/>
  <c r="G9" i="2"/>
  <c r="F9" i="2"/>
  <c r="E9" i="2"/>
  <c r="D9" i="2"/>
  <c r="P9" i="2" s="1"/>
  <c r="O8" i="2"/>
  <c r="L8" i="2"/>
  <c r="J8" i="2"/>
  <c r="G8" i="2"/>
  <c r="F8" i="2"/>
  <c r="E8" i="2"/>
  <c r="D8" i="2"/>
  <c r="P8" i="2" s="1"/>
  <c r="L7" i="2"/>
  <c r="J7" i="2"/>
  <c r="G7" i="2"/>
  <c r="E7" i="2"/>
  <c r="D7" i="2"/>
  <c r="O7" i="2" s="1"/>
  <c r="F7" i="2" l="1"/>
  <c r="P12" i="2"/>
  <c r="O13" i="2"/>
  <c r="P28" i="2"/>
  <c r="O29" i="2"/>
  <c r="P42" i="2"/>
  <c r="O43" i="2"/>
  <c r="F54" i="2"/>
  <c r="H51" i="2"/>
  <c r="H7" i="2"/>
  <c r="P29" i="2"/>
  <c r="H37" i="2"/>
  <c r="P43" i="2"/>
  <c r="H8" i="2"/>
  <c r="F12" i="2"/>
  <c r="P16" i="2"/>
  <c r="O17" i="2"/>
  <c r="H24" i="2"/>
  <c r="F28" i="2"/>
  <c r="P30" i="2"/>
  <c r="O31" i="2"/>
  <c r="H38" i="2"/>
  <c r="F42" i="2"/>
  <c r="P44" i="2"/>
  <c r="O47" i="2"/>
  <c r="H54" i="2"/>
  <c r="K51" i="2"/>
  <c r="K7" i="2"/>
  <c r="P17" i="2"/>
  <c r="P31" i="2"/>
  <c r="K37" i="2"/>
  <c r="K8" i="2"/>
  <c r="H12" i="2"/>
  <c r="F16" i="2"/>
  <c r="P18" i="2"/>
  <c r="O21" i="2"/>
  <c r="K24" i="2"/>
  <c r="H28" i="2"/>
  <c r="F30" i="2"/>
  <c r="P32" i="2"/>
  <c r="O35" i="2"/>
  <c r="K38" i="2"/>
  <c r="H42" i="2"/>
  <c r="F44" i="2"/>
  <c r="P48" i="2"/>
  <c r="O49" i="2"/>
  <c r="P7" i="2"/>
  <c r="F13" i="2"/>
  <c r="K23" i="2"/>
  <c r="F29" i="2"/>
  <c r="F43" i="2"/>
  <c r="P47" i="2"/>
  <c r="H13" i="2"/>
  <c r="F17" i="2"/>
  <c r="M23" i="2"/>
  <c r="H29" i="2"/>
  <c r="M37" i="2"/>
  <c r="H43" i="2"/>
  <c r="F47" i="2"/>
  <c r="M51" i="2"/>
  <c r="H23" i="2"/>
  <c r="M7" i="2"/>
  <c r="K9" i="2"/>
  <c r="K27" i="2"/>
  <c r="F31" i="2"/>
  <c r="K41" i="2"/>
  <c r="M8" i="2"/>
  <c r="O23" i="2"/>
  <c r="M24" i="2"/>
  <c r="K28" i="2"/>
  <c r="O37" i="2"/>
  <c r="M38" i="2"/>
  <c r="K42" i="2"/>
  <c r="O51" i="2"/>
  <c r="F55" i="2"/>
  <c r="P23" i="2"/>
  <c r="P37" i="2"/>
  <c r="P51" i="2"/>
  <c r="O9" i="2"/>
  <c r="O27" i="2"/>
  <c r="O41" i="2"/>
  <c r="M42" i="2"/>
  <c r="H55" i="2"/>
</calcChain>
</file>

<file path=xl/sharedStrings.xml><?xml version="1.0" encoding="utf-8"?>
<sst xmlns="http://schemas.openxmlformats.org/spreadsheetml/2006/main" count="234" uniqueCount="170">
  <si>
    <t>HOW TO USE THIS TALLY SHEET</t>
  </si>
  <si>
    <t>AI USE CASE &amp; UPL — RESULTS SUMMARY</t>
  </si>
  <si>
    <t>STEP 1 — Collect surveys</t>
  </si>
  <si>
    <t>Distribute the survey .docx to all respondents and collect completed copies.</t>
  </si>
  <si>
    <t>Enter 'C' = currently permissible  |  'U' = currently unlikely  |  'S' = should be permissible  |  'N' = should NOT  |  or use full words. Totals auto-calculate on the Summary sheet.</t>
  </si>
  <si>
    <t>STEP 2 — Open the Entry sheet</t>
  </si>
  <si>
    <t>Click the '📋 Entry' tab. Each column D–W is one respondent (up to 20).</t>
  </si>
  <si>
    <t>STEP 3 — Enter responses</t>
  </si>
  <si>
    <t>For each scenario, type the respondent's answers in the appropriate column using these codes:
  C = Currently permissible
  U = Currently unlikely permissible
  S = Should be permissible (future)
  N = Should NOT be permissible (future)
  C/S, C/N, U/S, U/N = Combined current + future in one cell
  Yes / No = for the Final Questions (FQ1, FQ2)</t>
  </si>
  <si>
    <t>STEP 4 — View the Summary</t>
  </si>
  <si>
    <t>Click the '📊 Summary' tab. Counts and percentages auto-update as you enter data.</t>
  </si>
  <si>
    <t>STEP 5 — Review consensus flags</t>
  </si>
  <si>
    <t>The Consensus columns (O &amp; P) show:
  ✓ Green = 70%+ agree it IS (or should be) permissible
  ✗ Red   = 70%+ agree it is NOT (or should NOT be) permissible
  Amber   = No consensus (responses are split)</t>
  </si>
  <si>
    <t>Scenario</t>
  </si>
  <si>
    <t>CODES REFERENCE</t>
  </si>
  <si>
    <t>C</t>
  </si>
  <si>
    <t>Description</t>
  </si>
  <si>
    <t>Currently permissible under existing UPL rules</t>
  </si>
  <si>
    <t>Respondent 1</t>
  </si>
  <si>
    <t>U</t>
  </si>
  <si>
    <t>Currently unlikely / NOT permissible under existing rules</t>
  </si>
  <si>
    <t>Respondent 2</t>
  </si>
  <si>
    <t>S</t>
  </si>
  <si>
    <t>Respondent 3</t>
  </si>
  <si>
    <t>Should be permissible under future UPL rules</t>
  </si>
  <si>
    <t>Respondent 4</t>
  </si>
  <si>
    <t>N</t>
  </si>
  <si>
    <t>Respondent 5</t>
  </si>
  <si>
    <t>Should NOT be permissible under future UPL rules</t>
  </si>
  <si>
    <t>Respondent 6</t>
  </si>
  <si>
    <t>C/S</t>
  </si>
  <si>
    <t>Respondent 7</t>
  </si>
  <si>
    <t>Currently permissible AND should remain permissible</t>
  </si>
  <si>
    <t>Respondent 8</t>
  </si>
  <si>
    <t>C/N</t>
  </si>
  <si>
    <t>Currently permissible BUT should NOT be under future rules</t>
  </si>
  <si>
    <t>U/S</t>
  </si>
  <si>
    <t>Currently unlikely BUT should be permissible in the future</t>
  </si>
  <si>
    <t>U/N</t>
  </si>
  <si>
    <t>Currently unlikely AND should NOT be permissible in the future</t>
  </si>
  <si>
    <t>Respondent 9</t>
  </si>
  <si>
    <t>Respondent 10</t>
  </si>
  <si>
    <t>Tallies are calculated automatically from the Entry sheet. Consensus flags appear when ≥ 70% of respondents agree.</t>
  </si>
  <si>
    <t>Respondent 11</t>
  </si>
  <si>
    <t>ADDING MORE RESPONDENTS</t>
  </si>
  <si>
    <t>Respondent 12</t>
  </si>
  <si>
    <t>Columns D–W support up to 20 respondents. For more, insert columns before W and the formulas will expand automatically.</t>
  </si>
  <si>
    <t>Respondent 13</t>
  </si>
  <si>
    <t>ADJUSTING THE THRESHOLD</t>
  </si>
  <si>
    <t>Respondent 14</t>
  </si>
  <si>
    <t>The 70% consensus threshold is hardcoded in the IF formulas in columns O and P of the Summary sheet. Change 0.7 to your preferred threshold.</t>
  </si>
  <si>
    <t>Respondent 15</t>
  </si>
  <si>
    <t>Respondent 16</t>
  </si>
  <si>
    <t>Respondent 17</t>
  </si>
  <si>
    <t>Respondent 18</t>
  </si>
  <si>
    <t>Respondent 19</t>
  </si>
  <si>
    <t>Respondent 20</t>
  </si>
  <si>
    <t>PART 1: Research</t>
  </si>
  <si>
    <t>Responses</t>
  </si>
  <si>
    <t>CURRENT RULES</t>
  </si>
  <si>
    <t>FUTURE RULES</t>
  </si>
  <si>
    <t>CONSENSUS</t>
  </si>
  <si>
    <t>Total</t>
  </si>
  <si>
    <t>Permissible #</t>
  </si>
  <si>
    <t>Permissible %</t>
  </si>
  <si>
    <t>Unlikely #</t>
  </si>
  <si>
    <t>1.1</t>
  </si>
  <si>
    <t>Unlikely %</t>
  </si>
  <si>
    <t>Should Be #</t>
  </si>
  <si>
    <t>Consumers research legal questions — citations &amp; case law summaries</t>
  </si>
  <si>
    <t>Should Be %</t>
  </si>
  <si>
    <t>Should NOT #</t>
  </si>
  <si>
    <t>Should NOT %</t>
  </si>
  <si>
    <t>Current (≥70%)</t>
  </si>
  <si>
    <t>Future (≥70%)</t>
  </si>
  <si>
    <t>1.2</t>
  </si>
  <si>
    <t>Consumers research legal questions — answers written by AI</t>
  </si>
  <si>
    <t>1.3</t>
  </si>
  <si>
    <t>Research legal question → prediction of whether consumer will win their case</t>
  </si>
  <si>
    <t>PART 2: Form Selection and Completion</t>
  </si>
  <si>
    <t>2.1</t>
  </si>
  <si>
    <t>AI tool identifies &amp; recommends forms based on fact pattern</t>
  </si>
  <si>
    <t>2.2</t>
  </si>
  <si>
    <t>AI tool recommends AND completes some/all forms based on fact pattern</t>
  </si>
  <si>
    <t>PART 3: Legal Document Guidance</t>
  </si>
  <si>
    <t>3.1</t>
  </si>
  <si>
    <t>AI tool describes legal document (e.g. "this is an eviction notice")</t>
  </si>
  <si>
    <t>Tool identifies &amp; recommends forms based on fact pattern</t>
  </si>
  <si>
    <t>3.2</t>
  </si>
  <si>
    <t>AI tool describes legal document and gives step-by-step guide through the related legal process</t>
  </si>
  <si>
    <t>3.3</t>
  </si>
  <si>
    <t>AI tool describes legal document and provides specific recommendations for this consumer</t>
  </si>
  <si>
    <t>PART 4: Document Drafting</t>
  </si>
  <si>
    <t>Tool recommends AND completes some/all forms based on fact pattern</t>
  </si>
  <si>
    <t>4.1</t>
  </si>
  <si>
    <t>AI tool selects documents for consumer to complete</t>
  </si>
  <si>
    <t>4.2</t>
  </si>
  <si>
    <t>AI tool selects documents AND leads consumer through guided interview questions to complete them</t>
  </si>
  <si>
    <t>4.3</t>
  </si>
  <si>
    <t>AI tool assembles info into a contract/settlement agreement</t>
  </si>
  <si>
    <t>Upload document → description only (e.g. "this is an eviction notice")</t>
  </si>
  <si>
    <t>4.4</t>
  </si>
  <si>
    <t>AI tool drafts legal document using AI-generated language</t>
  </si>
  <si>
    <t>PART 5: Contract Review</t>
  </si>
  <si>
    <t>5.1</t>
  </si>
  <si>
    <t>Upload contract → AI explains meaning of concepts</t>
  </si>
  <si>
    <t>Upload document → description + step-by-step guide through the related legal process</t>
  </si>
  <si>
    <t>5.2</t>
  </si>
  <si>
    <t>Upload contract → AI spots potential issues / rights impacts</t>
  </si>
  <si>
    <t>5.3</t>
  </si>
  <si>
    <t>Upload contract → compared against attorney-created playbook standards</t>
  </si>
  <si>
    <t>5.4</t>
  </si>
  <si>
    <t>AI tool helps consumer modify the agreement to fix identified issues</t>
  </si>
  <si>
    <t>Upload document → description + specific recommendations for this consumer</t>
  </si>
  <si>
    <t>5.5</t>
  </si>
  <si>
    <t>AI tool tells consumer to sign or not — without knowing consumer's fact pattern</t>
  </si>
  <si>
    <t>5.6</t>
  </si>
  <si>
    <t>AI tool tells consumer to sign or not — after considering consumer's fact pattern</t>
  </si>
  <si>
    <t>PART 6: Case Assessment</t>
  </si>
  <si>
    <t>Fact pattern → tool selects documents for consumer to complete</t>
  </si>
  <si>
    <t>6.1</t>
  </si>
  <si>
    <t>Fact pattern → AI tool spots potential legal issues</t>
  </si>
  <si>
    <t>6.2</t>
  </si>
  <si>
    <t>Fact pattern → AI tool assesses eligibility for legally entitled benefits</t>
  </si>
  <si>
    <t>6.3</t>
  </si>
  <si>
    <t>Fact pattern → AI tool identifies potential legal claim/defense with step-by-step explanation of elements</t>
  </si>
  <si>
    <t>6.4</t>
  </si>
  <si>
    <t>Consumer asks about rights/obligations → AI tool provides relevant answers</t>
  </si>
  <si>
    <t>PART 7: AI Bots/Agents</t>
  </si>
  <si>
    <t>Fact pattern → tool selects documents AND leads consumer through guided interview questions to complete them</t>
  </si>
  <si>
    <t>7.1</t>
  </si>
  <si>
    <t>AI bot operated by law firm — client screening/intake only</t>
  </si>
  <si>
    <t>7.2</t>
  </si>
  <si>
    <t>AI bot operated by law firm — screening/intake AND answering legal questions</t>
  </si>
  <si>
    <t>7.3</t>
  </si>
  <si>
    <t>AI bot NOT operated by law firm — client screening/intake only</t>
  </si>
  <si>
    <t>Fact pattern → tool assembles info into a contract/settlement agreement</t>
  </si>
  <si>
    <t>7.4</t>
  </si>
  <si>
    <t>AI bot NOT operated by law firm — answering legal questions</t>
  </si>
  <si>
    <t>PART 8: Dispute Resolution</t>
  </si>
  <si>
    <t>Fact pattern → tool drafts legal document using AI-generated language</t>
  </si>
  <si>
    <t>8.1</t>
  </si>
  <si>
    <t>Fact pattern → AI compiles direct-examination questions for trial</t>
  </si>
  <si>
    <t>8.2</t>
  </si>
  <si>
    <t>AI tool mediates disputes between consumers</t>
  </si>
  <si>
    <t>8.3</t>
  </si>
  <si>
    <t>AI tool provides support during in-court interactions (judge / opposing counsel)</t>
  </si>
  <si>
    <t>8.4</t>
  </si>
  <si>
    <t>Certified DV advocate (non-lawyer) uses AI tool to provide legal information</t>
  </si>
  <si>
    <t>8.5</t>
  </si>
  <si>
    <t>Certified DV advocate (non-lawyer) uses AI tool to provide legal advice</t>
  </si>
  <si>
    <t>FQ1</t>
  </si>
  <si>
    <t>Do any scenarios LIKELY constitute UPL when used by licensed attorneys? (Yes/No)</t>
  </si>
  <si>
    <t>FQ2</t>
  </si>
  <si>
    <t>Should any scenarios constitute UPL when used by licensed attorneys? (Yes/No)</t>
  </si>
  <si>
    <t>AI helps consumer modify the agreement to fix identified issues</t>
  </si>
  <si>
    <t>AI tells consumer to sign or not — without knowing consumer's fact pattern</t>
  </si>
  <si>
    <t>AI tells consumer to sign or not — after considering consumer's fact pattern</t>
  </si>
  <si>
    <t>Fact pattern → tool spots potential legal issues</t>
  </si>
  <si>
    <t>Fact pattern → tool assesses eligibility for legally entitled benefits</t>
  </si>
  <si>
    <t>Fact pattern → tool identifies potential legal claim/defense with step-by-step explanation of elements</t>
  </si>
  <si>
    <t>Consumer asks about rights/obligations → AI provides relevant answers</t>
  </si>
  <si>
    <t>AI provides support during in-court interactions (judge / opposing counsel)</t>
  </si>
  <si>
    <t>Certified DV advocate (non-lawyer) uses AI to provide legal information</t>
  </si>
  <si>
    <t>Certified DV advocate (non-lawyer) uses AI to provide legal advice</t>
  </si>
  <si>
    <t>FINAL QUESTIONS — AI Services for Lawyers Only</t>
  </si>
  <si>
    <t>Do any scenarios LIKELY constitute UPL when used by licensed attorneys?</t>
  </si>
  <si>
    <t>—</t>
  </si>
  <si>
    <t>Should any scenarios constitute UPL when used by licensed attorneys?</t>
  </si>
  <si>
    <t>AI USE CASE MATRIX &amp; UPL — RESPONSE TALLY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</si>
</sst>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b/>
      <sz val="13"/>
      <color rgb="FFFFFFFF"/>
      <name val="Arial"/>
      <family val="2"/>
    </font>
    <font>
      <b/>
      <sz val="14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b/>
      <sz val="10"/>
      <color rgb="FF1F4E79"/>
      <name val="Arial"/>
      <family val="2"/>
    </font>
    <font>
      <i/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10"/>
      <color rgb="FF005F5F"/>
      <name val="Arial"/>
      <family val="2"/>
    </font>
    <font>
      <b/>
      <sz val="9"/>
      <color rgb="FFFFFFFF"/>
      <name val="Arial"/>
      <family val="2"/>
    </font>
    <font>
      <sz val="11"/>
      <color theme="1"/>
      <name val="Calibri"/>
      <family val="2"/>
    </font>
    <font>
      <b/>
      <sz val="9"/>
      <color rgb="FF1F4E79"/>
      <name val="Arial"/>
      <family val="2"/>
    </font>
    <font>
      <b/>
      <sz val="10"/>
      <color rgb="FF000000"/>
      <name val="Arial"/>
      <family val="2"/>
    </font>
    <font>
      <b/>
      <sz val="9"/>
      <color rgb="FF375623"/>
      <name val="Arial"/>
      <family val="2"/>
    </font>
    <font>
      <sz val="9"/>
      <color rgb="FF000000"/>
      <name val="Arial"/>
      <family val="2"/>
    </font>
    <font>
      <sz val="10"/>
      <color rgb="FF1F4E79"/>
      <name val="Arial"/>
      <family val="2"/>
    </font>
    <font>
      <sz val="10"/>
      <color rgb="FF375623"/>
      <name val="Arial"/>
      <family val="2"/>
    </font>
    <font>
      <sz val="10"/>
      <color rgb="FF7F5B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4"/>
      <color rgb="FFFFFFFF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EBF5FB"/>
        <bgColor rgb="FFEBF5FB"/>
      </patternFill>
    </fill>
    <fill>
      <patternFill patternType="solid">
        <fgColor rgb="FFFFFFFF"/>
        <bgColor rgb="FFFFFFFF"/>
      </patternFill>
    </fill>
    <fill>
      <patternFill patternType="solid">
        <fgColor rgb="FFD6EAE8"/>
        <bgColor rgb="FFD6EAE8"/>
      </patternFill>
    </fill>
    <fill>
      <patternFill patternType="solid">
        <fgColor rgb="FF2E75B6"/>
        <bgColor rgb="FF2E75B6"/>
      </patternFill>
    </fill>
    <fill>
      <patternFill patternType="solid">
        <fgColor rgb="FF595959"/>
        <bgColor rgb="FF595959"/>
      </patternFill>
    </fill>
    <fill>
      <patternFill patternType="solid">
        <fgColor rgb="FFD9D9D9"/>
        <bgColor rgb="FFD9D9D9"/>
      </patternFill>
    </fill>
    <fill>
      <patternFill patternType="solid">
        <fgColor rgb="FF375623"/>
        <bgColor rgb="FF375623"/>
      </patternFill>
    </fill>
    <fill>
      <patternFill patternType="solid">
        <fgColor rgb="FFA6A6A6"/>
        <bgColor rgb="FFA6A6A6"/>
      </patternFill>
    </fill>
    <fill>
      <patternFill patternType="solid">
        <fgColor rgb="FFD5E8F0"/>
        <bgColor rgb="FFD5E8F0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0F7EC"/>
        <bgColor rgb="FFF0F7EC"/>
      </patternFill>
    </fill>
    <fill>
      <patternFill patternType="solid">
        <fgColor rgb="FFFFFBE6"/>
        <bgColor rgb="FFFFFBE6"/>
      </patternFill>
    </fill>
    <fill>
      <patternFill patternType="solid">
        <fgColor rgb="FF7B3F00"/>
        <bgColor rgb="FF7B3F00"/>
      </patternFill>
    </fill>
    <fill>
      <patternFill patternType="solid">
        <fgColor rgb="FFFCE4D6"/>
        <bgColor rgb="FFFCE4D6"/>
      </patternFill>
    </fill>
    <fill>
      <patternFill patternType="solid">
        <fgColor rgb="FF7F5B00"/>
        <bgColor rgb="FF7F5B00"/>
      </patternFill>
    </fill>
    <fill>
      <patternFill patternType="solid">
        <fgColor rgb="FFFFF2CC"/>
        <bgColor rgb="FFFFF2CC"/>
      </patternFill>
    </fill>
    <fill>
      <patternFill patternType="solid">
        <fgColor rgb="FF3D1A78"/>
        <bgColor rgb="FF3D1A78"/>
      </patternFill>
    </fill>
    <fill>
      <patternFill patternType="solid">
        <fgColor rgb="FFEDE7F6"/>
        <bgColor rgb="FFEDE7F6"/>
      </patternFill>
    </fill>
    <fill>
      <patternFill patternType="solid">
        <fgColor rgb="FF005F5F"/>
        <bgColor rgb="FF005F5F"/>
      </patternFill>
    </fill>
    <fill>
      <patternFill patternType="solid">
        <fgColor rgb="FF7F2020"/>
        <bgColor rgb="FF7F2020"/>
      </patternFill>
    </fill>
    <fill>
      <patternFill patternType="solid">
        <fgColor rgb="FFFDECEA"/>
        <bgColor rgb="FFFDECEA"/>
      </patternFill>
    </fill>
    <fill>
      <patternFill patternType="solid">
        <fgColor rgb="FF3B3B3B"/>
        <bgColor rgb="FF3B3B3B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5" fillId="3" borderId="4" xfId="0" applyFont="1" applyFill="1" applyBorder="1"/>
    <xf numFmtId="0" fontId="4" fillId="4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5" borderId="4" xfId="0" applyFont="1" applyFill="1" applyBorder="1"/>
    <xf numFmtId="0" fontId="4" fillId="0" borderId="4" xfId="0" applyFont="1" applyBorder="1" applyAlignment="1">
      <alignment horizontal="left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10" fillId="2" borderId="5" xfId="0" applyFont="1" applyFill="1" applyBorder="1"/>
    <xf numFmtId="0" fontId="9" fillId="7" borderId="4" xfId="0" applyFont="1" applyFill="1" applyBorder="1" applyAlignment="1">
      <alignment horizontal="center" vertical="center"/>
    </xf>
    <xf numFmtId="0" fontId="10" fillId="8" borderId="5" xfId="0" applyFont="1" applyFill="1" applyBorder="1"/>
    <xf numFmtId="0" fontId="10" fillId="2" borderId="5" xfId="0" applyFont="1" applyFill="1" applyBorder="1" applyAlignment="1">
      <alignment horizontal="left"/>
    </xf>
    <xf numFmtId="0" fontId="9" fillId="10" borderId="4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 wrapText="1"/>
    </xf>
    <xf numFmtId="0" fontId="10" fillId="13" borderId="5" xfId="0" applyFont="1" applyFill="1" applyBorder="1"/>
    <xf numFmtId="0" fontId="9" fillId="2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center" vertical="center"/>
    </xf>
    <xf numFmtId="9" fontId="15" fillId="3" borderId="4" xfId="0" applyNumberFormat="1" applyFont="1" applyFill="1" applyBorder="1" applyAlignment="1">
      <alignment horizontal="center" vertical="center"/>
    </xf>
    <xf numFmtId="0" fontId="16" fillId="14" borderId="4" xfId="0" applyFont="1" applyFill="1" applyBorder="1" applyAlignment="1">
      <alignment horizontal="center" vertical="center"/>
    </xf>
    <xf numFmtId="9" fontId="16" fillId="14" borderId="4" xfId="0" applyNumberFormat="1" applyFont="1" applyFill="1" applyBorder="1" applyAlignment="1">
      <alignment horizontal="center" vertical="center"/>
    </xf>
    <xf numFmtId="0" fontId="17" fillId="15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left" vertical="center"/>
    </xf>
    <xf numFmtId="0" fontId="10" fillId="9" borderId="5" xfId="0" applyFont="1" applyFill="1" applyBorder="1"/>
    <xf numFmtId="0" fontId="12" fillId="12" borderId="4" xfId="0" applyFont="1" applyFill="1" applyBorder="1" applyAlignment="1">
      <alignment horizontal="center" vertical="center"/>
    </xf>
    <xf numFmtId="0" fontId="7" fillId="16" borderId="5" xfId="0" applyFont="1" applyFill="1" applyBorder="1" applyAlignment="1">
      <alignment horizontal="left" vertical="center"/>
    </xf>
    <xf numFmtId="0" fontId="10" fillId="16" borderId="5" xfId="0" applyFont="1" applyFill="1" applyBorder="1"/>
    <xf numFmtId="0" fontId="12" fillId="17" borderId="4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left" vertical="center"/>
    </xf>
    <xf numFmtId="0" fontId="10" fillId="18" borderId="5" xfId="0" applyFont="1" applyFill="1" applyBorder="1"/>
    <xf numFmtId="0" fontId="12" fillId="19" borderId="4" xfId="0" applyFont="1" applyFill="1" applyBorder="1" applyAlignment="1">
      <alignment horizontal="center" vertical="center"/>
    </xf>
    <xf numFmtId="0" fontId="12" fillId="17" borderId="4" xfId="0" applyFont="1" applyFill="1" applyBorder="1" applyAlignment="1">
      <alignment horizontal="left" vertical="center"/>
    </xf>
    <xf numFmtId="0" fontId="10" fillId="20" borderId="5" xfId="0" applyFont="1" applyFill="1" applyBorder="1"/>
    <xf numFmtId="0" fontId="12" fillId="21" borderId="4" xfId="0" applyFont="1" applyFill="1" applyBorder="1" applyAlignment="1">
      <alignment horizontal="center" vertical="center"/>
    </xf>
    <xf numFmtId="0" fontId="10" fillId="22" borderId="5" xfId="0" applyFont="1" applyFill="1" applyBorder="1"/>
    <xf numFmtId="0" fontId="12" fillId="19" borderId="4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center" vertical="center"/>
    </xf>
    <xf numFmtId="0" fontId="7" fillId="23" borderId="5" xfId="0" applyFont="1" applyFill="1" applyBorder="1" applyAlignment="1">
      <alignment horizontal="left" vertical="center"/>
    </xf>
    <xf numFmtId="0" fontId="10" fillId="23" borderId="5" xfId="0" applyFont="1" applyFill="1" applyBorder="1"/>
    <xf numFmtId="0" fontId="12" fillId="24" borderId="4" xfId="0" applyFont="1" applyFill="1" applyBorder="1" applyAlignment="1">
      <alignment horizontal="center" vertical="center"/>
    </xf>
    <xf numFmtId="0" fontId="7" fillId="25" borderId="5" xfId="0" applyFont="1" applyFill="1" applyBorder="1" applyAlignment="1">
      <alignment horizontal="left" vertical="center"/>
    </xf>
    <xf numFmtId="0" fontId="10" fillId="25" borderId="5" xfId="0" applyFont="1" applyFill="1" applyBorder="1"/>
    <xf numFmtId="0" fontId="12" fillId="13" borderId="4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19" fillId="11" borderId="4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/>
    </xf>
    <xf numFmtId="0" fontId="12" fillId="24" borderId="4" xfId="0" applyFont="1" applyFill="1" applyBorder="1" applyAlignment="1">
      <alignment horizontal="left" vertical="center"/>
    </xf>
    <xf numFmtId="0" fontId="12" fillId="13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18" fillId="9" borderId="0" xfId="0" applyFont="1" applyFill="1" applyAlignment="1">
      <alignment wrapText="1"/>
    </xf>
    <xf numFmtId="0" fontId="18" fillId="16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23" borderId="0" xfId="0" applyFont="1" applyFill="1" applyAlignment="1">
      <alignment wrapText="1"/>
    </xf>
    <xf numFmtId="0" fontId="18" fillId="25" borderId="0" xfId="0" applyFont="1" applyFill="1" applyAlignment="1">
      <alignment wrapText="1"/>
    </xf>
    <xf numFmtId="0" fontId="7" fillId="22" borderId="1" xfId="0" applyFont="1" applyFill="1" applyBorder="1" applyAlignment="1">
      <alignment horizontal="left" vertical="center"/>
    </xf>
    <xf numFmtId="0" fontId="3" fillId="0" borderId="2" xfId="0" applyFont="1" applyBorder="1"/>
    <xf numFmtId="0" fontId="10" fillId="0" borderId="0" xfId="0" applyFont="1"/>
    <xf numFmtId="0" fontId="0" fillId="0" borderId="0" xfId="0"/>
    <xf numFmtId="0" fontId="20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18" borderId="1" xfId="0" applyFont="1" applyFill="1" applyBorder="1" applyAlignment="1">
      <alignment horizontal="left" vertical="center"/>
    </xf>
    <xf numFmtId="0" fontId="7" fillId="2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0" borderId="10" xfId="0" applyFont="1" applyBorder="1"/>
    <xf numFmtId="0" fontId="9" fillId="6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9" fillId="9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53" sqref="E53"/>
    </sheetView>
  </sheetViews>
  <sheetFormatPr defaultColWidth="14.42578125" defaultRowHeight="15" customHeight="1" x14ac:dyDescent="0.25"/>
  <cols>
    <col min="1" max="1" width="10" customWidth="1"/>
    <col min="2" max="2" width="52" style="59" customWidth="1"/>
    <col min="3" max="3" width="2" customWidth="1"/>
    <col min="4" max="23" width="14" customWidth="1"/>
    <col min="24" max="26" width="8.7109375" customWidth="1"/>
  </cols>
  <sheetData>
    <row r="1" spans="1:23" ht="18" x14ac:dyDescent="0.25">
      <c r="A1" s="66" t="s">
        <v>169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3"/>
    </row>
    <row r="2" spans="1:23" x14ac:dyDescent="0.25">
      <c r="A2" s="68" t="s">
        <v>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3"/>
    </row>
    <row r="4" spans="1:23" x14ac:dyDescent="0.25">
      <c r="A4" s="5" t="s">
        <v>13</v>
      </c>
      <c r="B4" s="5" t="s">
        <v>16</v>
      </c>
      <c r="C4" s="5"/>
      <c r="D4" s="8" t="s">
        <v>18</v>
      </c>
      <c r="E4" s="8" t="s">
        <v>21</v>
      </c>
      <c r="F4" s="8" t="s">
        <v>23</v>
      </c>
      <c r="G4" s="8" t="s">
        <v>25</v>
      </c>
      <c r="H4" s="8" t="s">
        <v>27</v>
      </c>
      <c r="I4" s="8" t="s">
        <v>29</v>
      </c>
      <c r="J4" s="8" t="s">
        <v>31</v>
      </c>
      <c r="K4" s="8" t="s">
        <v>33</v>
      </c>
      <c r="L4" s="8" t="s">
        <v>40</v>
      </c>
      <c r="M4" s="8" t="s">
        <v>41</v>
      </c>
      <c r="N4" s="8" t="s">
        <v>43</v>
      </c>
      <c r="O4" s="8" t="s">
        <v>45</v>
      </c>
      <c r="P4" s="8" t="s">
        <v>47</v>
      </c>
      <c r="Q4" s="8" t="s">
        <v>49</v>
      </c>
      <c r="R4" s="8" t="s">
        <v>51</v>
      </c>
      <c r="S4" s="8" t="s">
        <v>52</v>
      </c>
      <c r="T4" s="8" t="s">
        <v>53</v>
      </c>
      <c r="U4" s="8" t="s">
        <v>54</v>
      </c>
      <c r="V4" s="8" t="s">
        <v>55</v>
      </c>
      <c r="W4" s="8" t="s">
        <v>56</v>
      </c>
    </row>
    <row r="5" spans="1:23" x14ac:dyDescent="0.25">
      <c r="A5" s="69" t="s">
        <v>57</v>
      </c>
      <c r="B5" s="63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24" x14ac:dyDescent="0.25">
      <c r="A6" s="17" t="s">
        <v>66</v>
      </c>
      <c r="B6" s="19" t="s">
        <v>69</v>
      </c>
      <c r="C6" s="20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x14ac:dyDescent="0.25">
      <c r="A7" s="17" t="s">
        <v>75</v>
      </c>
      <c r="B7" s="19" t="s">
        <v>76</v>
      </c>
      <c r="C7" s="20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t="24" x14ac:dyDescent="0.25">
      <c r="A8" s="17" t="s">
        <v>77</v>
      </c>
      <c r="B8" s="19" t="s">
        <v>78</v>
      </c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x14ac:dyDescent="0.25">
      <c r="A9" s="64"/>
      <c r="B9" s="65"/>
    </row>
    <row r="10" spans="1:23" x14ac:dyDescent="0.25">
      <c r="A10" s="29" t="s">
        <v>79</v>
      </c>
      <c r="B10" s="5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3" x14ac:dyDescent="0.25">
      <c r="A11" s="31" t="s">
        <v>80</v>
      </c>
      <c r="B11" s="19" t="s">
        <v>81</v>
      </c>
      <c r="C11" s="20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24" x14ac:dyDescent="0.25">
      <c r="A12" s="31" t="s">
        <v>82</v>
      </c>
      <c r="B12" s="19" t="s">
        <v>83</v>
      </c>
      <c r="C12" s="2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3" x14ac:dyDescent="0.25">
      <c r="A13" s="64"/>
      <c r="B13" s="65"/>
    </row>
    <row r="14" spans="1:23" x14ac:dyDescent="0.25">
      <c r="A14" s="32" t="s">
        <v>84</v>
      </c>
      <c r="B14" s="58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1:23" ht="24" x14ac:dyDescent="0.25">
      <c r="A15" s="34" t="s">
        <v>85</v>
      </c>
      <c r="B15" s="19" t="s">
        <v>86</v>
      </c>
      <c r="C15" s="20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spans="1:23" ht="24" x14ac:dyDescent="0.25">
      <c r="A16" s="34" t="s">
        <v>88</v>
      </c>
      <c r="B16" s="19" t="s">
        <v>89</v>
      </c>
      <c r="C16" s="2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t="24" x14ac:dyDescent="0.25">
      <c r="A17" s="34" t="s">
        <v>90</v>
      </c>
      <c r="B17" s="19" t="s">
        <v>91</v>
      </c>
      <c r="C17" s="20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9" spans="1:23" x14ac:dyDescent="0.25">
      <c r="A19" s="70" t="s">
        <v>92</v>
      </c>
      <c r="B19" s="63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x14ac:dyDescent="0.25">
      <c r="A20" s="37" t="s">
        <v>94</v>
      </c>
      <c r="B20" s="19" t="s">
        <v>95</v>
      </c>
      <c r="C20" s="20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spans="1:23" ht="24.75" customHeight="1" x14ac:dyDescent="0.25">
      <c r="A21" s="37" t="s">
        <v>96</v>
      </c>
      <c r="B21" s="19" t="s">
        <v>97</v>
      </c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t="15.75" customHeight="1" x14ac:dyDescent="0.25">
      <c r="A22" s="37" t="s">
        <v>98</v>
      </c>
      <c r="B22" s="19" t="s">
        <v>99</v>
      </c>
      <c r="C22" s="20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15.75" customHeight="1" x14ac:dyDescent="0.25">
      <c r="A23" s="37" t="s">
        <v>101</v>
      </c>
      <c r="B23" s="19" t="s">
        <v>102</v>
      </c>
      <c r="C23" s="20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 ht="15.75" customHeight="1" x14ac:dyDescent="0.25"/>
    <row r="25" spans="1:23" ht="15.75" customHeight="1" x14ac:dyDescent="0.25">
      <c r="A25" s="71" t="s">
        <v>103</v>
      </c>
      <c r="B25" s="63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ht="15.75" customHeight="1" x14ac:dyDescent="0.25">
      <c r="A26" s="40" t="s">
        <v>104</v>
      </c>
      <c r="B26" s="19" t="s">
        <v>105</v>
      </c>
      <c r="C26" s="2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t="15.75" customHeight="1" x14ac:dyDescent="0.25">
      <c r="A27" s="40" t="s">
        <v>107</v>
      </c>
      <c r="B27" s="19" t="s">
        <v>108</v>
      </c>
      <c r="C27" s="20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3" ht="25.5" customHeight="1" x14ac:dyDescent="0.25">
      <c r="A28" s="40" t="s">
        <v>109</v>
      </c>
      <c r="B28" s="19" t="s">
        <v>110</v>
      </c>
      <c r="C28" s="20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3" ht="25.5" customHeight="1" x14ac:dyDescent="0.25">
      <c r="A29" s="40" t="s">
        <v>111</v>
      </c>
      <c r="B29" s="19" t="s">
        <v>112</v>
      </c>
      <c r="C29" s="20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3" ht="25.5" customHeight="1" x14ac:dyDescent="0.25">
      <c r="A30" s="40" t="s">
        <v>114</v>
      </c>
      <c r="B30" s="19" t="s">
        <v>115</v>
      </c>
      <c r="C30" s="20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24.75" customHeight="1" x14ac:dyDescent="0.25">
      <c r="A31" s="40" t="s">
        <v>116</v>
      </c>
      <c r="B31" s="19" t="s">
        <v>117</v>
      </c>
      <c r="C31" s="20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t="15.75" customHeight="1" x14ac:dyDescent="0.25"/>
    <row r="33" spans="1:23" ht="15.75" customHeight="1" x14ac:dyDescent="0.25">
      <c r="A33" s="62" t="s">
        <v>118</v>
      </c>
      <c r="B33" s="6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</row>
    <row r="34" spans="1:23" ht="18" customHeight="1" x14ac:dyDescent="0.25">
      <c r="A34" s="43" t="s">
        <v>120</v>
      </c>
      <c r="B34" s="19" t="s">
        <v>121</v>
      </c>
      <c r="C34" s="20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spans="1:23" ht="24.75" customHeight="1" x14ac:dyDescent="0.25">
      <c r="A35" s="43" t="s">
        <v>122</v>
      </c>
      <c r="B35" s="19" t="s">
        <v>123</v>
      </c>
      <c r="C35" s="20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 ht="26.25" customHeight="1" x14ac:dyDescent="0.25">
      <c r="A36" s="43" t="s">
        <v>124</v>
      </c>
      <c r="B36" s="19" t="s">
        <v>125</v>
      </c>
      <c r="C36" s="20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t="27" customHeight="1" x14ac:dyDescent="0.25">
      <c r="A37" s="43" t="s">
        <v>126</v>
      </c>
      <c r="B37" s="19" t="s">
        <v>127</v>
      </c>
      <c r="C37" s="20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15.75" customHeight="1" x14ac:dyDescent="0.25">
      <c r="A38" s="64"/>
      <c r="B38" s="65"/>
    </row>
    <row r="39" spans="1:23" ht="15.75" customHeight="1" x14ac:dyDescent="0.25">
      <c r="A39" s="44" t="s">
        <v>128</v>
      </c>
      <c r="B39" s="60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1:23" ht="20.25" customHeight="1" x14ac:dyDescent="0.25">
      <c r="A40" s="46" t="s">
        <v>130</v>
      </c>
      <c r="B40" s="19" t="s">
        <v>131</v>
      </c>
      <c r="C40" s="20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23" ht="26.25" customHeight="1" x14ac:dyDescent="0.25">
      <c r="A41" s="46" t="s">
        <v>132</v>
      </c>
      <c r="B41" s="19" t="s">
        <v>133</v>
      </c>
      <c r="C41" s="20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 ht="15.75" customHeight="1" x14ac:dyDescent="0.25">
      <c r="A42" s="46" t="s">
        <v>134</v>
      </c>
      <c r="B42" s="19" t="s">
        <v>135</v>
      </c>
      <c r="C42" s="20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23" ht="15.75" customHeight="1" x14ac:dyDescent="0.25">
      <c r="A43" s="46" t="s">
        <v>137</v>
      </c>
      <c r="B43" s="19" t="s">
        <v>138</v>
      </c>
      <c r="C43" s="20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 ht="15.75" customHeight="1" x14ac:dyDescent="0.25">
      <c r="A44" s="64"/>
      <c r="B44" s="65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5.75" customHeight="1" x14ac:dyDescent="0.25">
      <c r="A45" s="47" t="s">
        <v>139</v>
      </c>
      <c r="B45" s="61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1:23" ht="16.5" customHeight="1" x14ac:dyDescent="0.25">
      <c r="A46" s="49" t="s">
        <v>141</v>
      </c>
      <c r="B46" s="19" t="s">
        <v>142</v>
      </c>
      <c r="C46" s="20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23" ht="15.75" customHeight="1" x14ac:dyDescent="0.25">
      <c r="A47" s="49" t="s">
        <v>143</v>
      </c>
      <c r="B47" s="19" t="s">
        <v>144</v>
      </c>
      <c r="C47" s="20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 ht="29.25" customHeight="1" x14ac:dyDescent="0.25">
      <c r="A48" s="49" t="s">
        <v>145</v>
      </c>
      <c r="B48" s="19" t="s">
        <v>146</v>
      </c>
      <c r="C48" s="20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 ht="26.25" customHeight="1" x14ac:dyDescent="0.25">
      <c r="A49" s="49" t="s">
        <v>147</v>
      </c>
      <c r="B49" s="19" t="s">
        <v>148</v>
      </c>
      <c r="C49" s="20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 ht="26.25" customHeight="1" x14ac:dyDescent="0.25">
      <c r="A50" s="49" t="s">
        <v>149</v>
      </c>
      <c r="B50" s="19" t="s">
        <v>150</v>
      </c>
      <c r="C50" s="20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 ht="15.75" customHeight="1" x14ac:dyDescent="0.25"/>
    <row r="52" spans="1:23" ht="28.5" customHeight="1" x14ac:dyDescent="0.25">
      <c r="A52" s="51" t="s">
        <v>151</v>
      </c>
      <c r="B52" s="52" t="s">
        <v>152</v>
      </c>
      <c r="C52" s="20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 ht="28.5" customHeight="1" x14ac:dyDescent="0.25">
      <c r="A53" s="51" t="s">
        <v>153</v>
      </c>
      <c r="B53" s="52" t="s">
        <v>154</v>
      </c>
      <c r="C53" s="20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 ht="15.75" customHeight="1" x14ac:dyDescent="0.25"/>
    <row r="55" spans="1:23" ht="15.75" customHeight="1" x14ac:dyDescent="0.25"/>
    <row r="56" spans="1:23" ht="15.75" customHeight="1" x14ac:dyDescent="0.25"/>
    <row r="57" spans="1:23" ht="15.75" customHeight="1" x14ac:dyDescent="0.25"/>
    <row r="58" spans="1:23" ht="15.75" customHeight="1" x14ac:dyDescent="0.25"/>
    <row r="59" spans="1:23" ht="15.75" customHeight="1" x14ac:dyDescent="0.25"/>
    <row r="60" spans="1:23" ht="15.75" customHeight="1" x14ac:dyDescent="0.25"/>
    <row r="61" spans="1:23" ht="15.75" customHeight="1" x14ac:dyDescent="0.25"/>
    <row r="62" spans="1:23" ht="15.75" customHeight="1" x14ac:dyDescent="0.25"/>
    <row r="63" spans="1:23" ht="15.75" customHeight="1" x14ac:dyDescent="0.25"/>
    <row r="64" spans="1:2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A33:B33"/>
    <mergeCell ref="A38:B38"/>
    <mergeCell ref="A44:B44"/>
    <mergeCell ref="A1:W1"/>
    <mergeCell ref="A2:W2"/>
    <mergeCell ref="A5:B5"/>
    <mergeCell ref="A9:B9"/>
    <mergeCell ref="A13:B13"/>
    <mergeCell ref="A19:B19"/>
    <mergeCell ref="A25:B25"/>
  </mergeCells>
  <dataValidations count="2">
    <dataValidation type="list" allowBlank="1" sqref="D52:W53" xr:uid="{00000000-0002-0000-0000-000000000000}">
      <formula1>"Yes,No,Unsure"</formula1>
    </dataValidation>
    <dataValidation type="list" allowBlank="1" sqref="D6:W8 D10:W12 D14:W17 D20:W23 D26:W31 D34:W36 D39:W43 D45:W50" xr:uid="{00000000-0002-0000-0000-000001000000}">
      <formula1>"C,U,S,N,C/S,C/N,U/S,U/N"</formula1>
    </dataValidation>
  </dataValidation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4.42578125" defaultRowHeight="15" customHeight="1" x14ac:dyDescent="0.25"/>
  <cols>
    <col min="1" max="1" width="9" customWidth="1"/>
    <col min="2" max="2" width="52" customWidth="1"/>
    <col min="3" max="3" width="2" customWidth="1"/>
    <col min="4" max="8" width="13" customWidth="1"/>
    <col min="9" max="9" width="2" customWidth="1"/>
    <col min="10" max="13" width="13" customWidth="1"/>
    <col min="14" max="14" width="2" customWidth="1"/>
    <col min="15" max="16" width="18" customWidth="1"/>
    <col min="17" max="26" width="8.7109375" customWidth="1"/>
  </cols>
  <sheetData>
    <row r="1" spans="1:26" ht="18" x14ac:dyDescent="0.25">
      <c r="A1" s="72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3"/>
    </row>
    <row r="2" spans="1:26" x14ac:dyDescent="0.25">
      <c r="A2" s="68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3"/>
    </row>
    <row r="3" spans="1:26" x14ac:dyDescent="0.25">
      <c r="A3" s="9"/>
    </row>
    <row r="4" spans="1:26" x14ac:dyDescent="0.25">
      <c r="A4" s="10" t="s">
        <v>13</v>
      </c>
      <c r="B4" s="73" t="s">
        <v>16</v>
      </c>
      <c r="C4" s="11"/>
      <c r="D4" s="12" t="s">
        <v>58</v>
      </c>
      <c r="E4" s="75" t="s">
        <v>59</v>
      </c>
      <c r="F4" s="76"/>
      <c r="G4" s="76"/>
      <c r="H4" s="77"/>
      <c r="I4" s="13"/>
      <c r="J4" s="78" t="s">
        <v>60</v>
      </c>
      <c r="K4" s="76"/>
      <c r="L4" s="76"/>
      <c r="M4" s="77"/>
      <c r="N4" s="13"/>
      <c r="O4" s="79" t="s">
        <v>61</v>
      </c>
      <c r="P4" s="77"/>
    </row>
    <row r="5" spans="1:26" x14ac:dyDescent="0.25">
      <c r="A5" s="14"/>
      <c r="B5" s="74"/>
      <c r="C5" s="11"/>
      <c r="D5" s="15" t="s">
        <v>62</v>
      </c>
      <c r="E5" s="16" t="s">
        <v>63</v>
      </c>
      <c r="F5" s="16" t="s">
        <v>64</v>
      </c>
      <c r="G5" s="16" t="s">
        <v>65</v>
      </c>
      <c r="H5" s="16" t="s">
        <v>67</v>
      </c>
      <c r="I5" s="13"/>
      <c r="J5" s="18" t="s">
        <v>68</v>
      </c>
      <c r="K5" s="18" t="s">
        <v>70</v>
      </c>
      <c r="L5" s="18" t="s">
        <v>71</v>
      </c>
      <c r="M5" s="18" t="s">
        <v>72</v>
      </c>
      <c r="N5" s="13"/>
      <c r="O5" s="21" t="s">
        <v>73</v>
      </c>
      <c r="P5" s="21" t="s">
        <v>74</v>
      </c>
    </row>
    <row r="6" spans="1:26" x14ac:dyDescent="0.25">
      <c r="A6" s="69" t="s">
        <v>57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3"/>
    </row>
    <row r="7" spans="1:26" ht="24" x14ac:dyDescent="0.25">
      <c r="A7" s="23" t="s">
        <v>66</v>
      </c>
      <c r="B7" s="19" t="s">
        <v>69</v>
      </c>
      <c r="C7" s="20"/>
      <c r="D7" s="22">
        <f>COUNTA('📋 Entry'!D6:W6)</f>
        <v>0</v>
      </c>
      <c r="E7" s="24">
        <f>COUNTIF('📋 Entry'!D6:W6,"C")+COUNTIF('📋 Entry'!D6:W6,"C/S")+COUNTIF('📋 Entry'!D6:W6,"C/N")</f>
        <v>0</v>
      </c>
      <c r="F7" s="25" t="str">
        <f t="shared" ref="F7:F9" si="0">IF(D7=0,"",E7/D7)</f>
        <v/>
      </c>
      <c r="G7" s="24">
        <f>COUNTIF('📋 Entry'!D6:W6,"U")+COUNTIF('📋 Entry'!D6:W6,"U/S")+COUNTIF('📋 Entry'!D6:W6,"U/N")</f>
        <v>0</v>
      </c>
      <c r="H7" s="25" t="str">
        <f t="shared" ref="H7:H9" si="1">IF(D7=0,"",G7/D7)</f>
        <v/>
      </c>
      <c r="I7" s="13"/>
      <c r="J7" s="26">
        <f>COUNTIF('📋 Entry'!D6:W6,"S")+COUNTIF('📋 Entry'!D6:W6,"C/S")+COUNTIF('📋 Entry'!D6:W6,"U/S")</f>
        <v>0</v>
      </c>
      <c r="K7" s="27" t="str">
        <f t="shared" ref="K7:K9" si="2">IF(D7=0,"",J7/D7)</f>
        <v/>
      </c>
      <c r="L7" s="26">
        <f>COUNTIF('📋 Entry'!D6:W6,"N")+COUNTIF('📋 Entry'!D6:W6,"C/N")+COUNTIF('📋 Entry'!D6:W6,"U/N")</f>
        <v>0</v>
      </c>
      <c r="M7" s="27" t="str">
        <f t="shared" ref="M7:M9" si="3">IF(D7=0,"",L7/D7)</f>
        <v/>
      </c>
      <c r="N7" s="13"/>
      <c r="O7" s="28" t="str">
        <f t="shared" ref="O7:O9" si="4">IF(D7=0,"—",IF(F7&gt;=0.7,"✓ Likely permissible",IF(H7&gt;=0.7,"✗ Likely NOT permissible","No consensus")))</f>
        <v>—</v>
      </c>
      <c r="P7" s="28" t="str">
        <f t="shared" ref="P7:P9" si="5">IF(D7=0,"—",IF(K7&gt;=0.7,"✓ Should be permissible",IF(M7&gt;=0.7,"✗ Should NOT be permissible","No consensus")))</f>
        <v>—</v>
      </c>
    </row>
    <row r="8" spans="1:26" x14ac:dyDescent="0.25">
      <c r="A8" s="23" t="s">
        <v>75</v>
      </c>
      <c r="B8" s="19" t="s">
        <v>76</v>
      </c>
      <c r="C8" s="20"/>
      <c r="D8" s="22">
        <f>COUNTA('📋 Entry'!D7:W7)</f>
        <v>0</v>
      </c>
      <c r="E8" s="24">
        <f>COUNTIF('📋 Entry'!D7:W7,"C")+COUNTIF('📋 Entry'!D7:W7,"C/S")+COUNTIF('📋 Entry'!D7:W7,"C/N")</f>
        <v>0</v>
      </c>
      <c r="F8" s="25" t="str">
        <f t="shared" si="0"/>
        <v/>
      </c>
      <c r="G8" s="24">
        <f>COUNTIF('📋 Entry'!D7:W7,"U")+COUNTIF('📋 Entry'!D7:W7,"U/S")+COUNTIF('📋 Entry'!D7:W7,"U/N")</f>
        <v>0</v>
      </c>
      <c r="H8" s="25" t="str">
        <f t="shared" si="1"/>
        <v/>
      </c>
      <c r="I8" s="13"/>
      <c r="J8" s="26">
        <f>COUNTIF('📋 Entry'!D7:W7,"S")+COUNTIF('📋 Entry'!D7:W7,"C/S")+COUNTIF('📋 Entry'!D7:W7,"U/S")</f>
        <v>0</v>
      </c>
      <c r="K8" s="27" t="str">
        <f t="shared" si="2"/>
        <v/>
      </c>
      <c r="L8" s="26">
        <f>COUNTIF('📋 Entry'!D7:W7,"N")+COUNTIF('📋 Entry'!D7:W7,"C/N")+COUNTIF('📋 Entry'!D7:W7,"U/N")</f>
        <v>0</v>
      </c>
      <c r="M8" s="27" t="str">
        <f t="shared" si="3"/>
        <v/>
      </c>
      <c r="N8" s="13"/>
      <c r="O8" s="28" t="str">
        <f t="shared" si="4"/>
        <v>—</v>
      </c>
      <c r="P8" s="28" t="str">
        <f t="shared" si="5"/>
        <v>—</v>
      </c>
    </row>
    <row r="9" spans="1:26" ht="24" x14ac:dyDescent="0.25">
      <c r="A9" s="23" t="s">
        <v>77</v>
      </c>
      <c r="B9" s="19" t="s">
        <v>78</v>
      </c>
      <c r="C9" s="20"/>
      <c r="D9" s="22">
        <f>COUNTA('📋 Entry'!D8:W8)</f>
        <v>0</v>
      </c>
      <c r="E9" s="24">
        <f>COUNTIF('📋 Entry'!D8:W8,"C")+COUNTIF('📋 Entry'!D8:W8,"C/S")+COUNTIF('📋 Entry'!D8:W8,"C/N")</f>
        <v>0</v>
      </c>
      <c r="F9" s="25" t="str">
        <f t="shared" si="0"/>
        <v/>
      </c>
      <c r="G9" s="24">
        <f>COUNTIF('📋 Entry'!D8:W8,"U")+COUNTIF('📋 Entry'!D8:W8,"U/S")+COUNTIF('📋 Entry'!D8:W8,"U/N")</f>
        <v>0</v>
      </c>
      <c r="H9" s="25" t="str">
        <f t="shared" si="1"/>
        <v/>
      </c>
      <c r="I9" s="13"/>
      <c r="J9" s="26">
        <f>COUNTIF('📋 Entry'!D8:W8,"S")+COUNTIF('📋 Entry'!D8:W8,"C/S")+COUNTIF('📋 Entry'!D8:W8,"U/S")</f>
        <v>0</v>
      </c>
      <c r="K9" s="27" t="str">
        <f t="shared" si="2"/>
        <v/>
      </c>
      <c r="L9" s="26">
        <f>COUNTIF('📋 Entry'!D8:W8,"N")+COUNTIF('📋 Entry'!D8:W8,"C/N")+COUNTIF('📋 Entry'!D8:W8,"U/N")</f>
        <v>0</v>
      </c>
      <c r="M9" s="27" t="str">
        <f t="shared" si="3"/>
        <v/>
      </c>
      <c r="N9" s="13"/>
      <c r="O9" s="28" t="str">
        <f t="shared" si="4"/>
        <v>—</v>
      </c>
      <c r="P9" s="28" t="str">
        <f t="shared" si="5"/>
        <v>—</v>
      </c>
    </row>
    <row r="10" spans="1:26" x14ac:dyDescent="0.25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26" x14ac:dyDescent="0.25">
      <c r="A11" s="29" t="s">
        <v>79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25">
      <c r="A12" s="35" t="s">
        <v>80</v>
      </c>
      <c r="B12" s="19" t="s">
        <v>87</v>
      </c>
      <c r="C12" s="20"/>
      <c r="D12" s="22">
        <f>COUNTA('📋 Entry'!D11:W11)</f>
        <v>0</v>
      </c>
      <c r="E12" s="24">
        <f>COUNTIF('📋 Entry'!D11:W11,"C")+COUNTIF('📋 Entry'!D11:W11,"C/S")+COUNTIF('📋 Entry'!D11:W11,"C/N")</f>
        <v>0</v>
      </c>
      <c r="F12" s="25" t="str">
        <f t="shared" ref="F12:F13" si="6">IF(D12=0,"",E12/D12)</f>
        <v/>
      </c>
      <c r="G12" s="24">
        <f>COUNTIF('📋 Entry'!D11:W11,"U")+COUNTIF('📋 Entry'!D11:W11,"U/S")+COUNTIF('📋 Entry'!D11:W11,"U/N")</f>
        <v>0</v>
      </c>
      <c r="H12" s="25" t="str">
        <f t="shared" ref="H12:H13" si="7">IF(D12=0,"",G12/D12)</f>
        <v/>
      </c>
      <c r="I12" s="13"/>
      <c r="J12" s="26">
        <f>COUNTIF('📋 Entry'!D11:W11,"S")+COUNTIF('📋 Entry'!D11:W11,"C/S")+COUNTIF('📋 Entry'!D11:W11,"U/S")</f>
        <v>0</v>
      </c>
      <c r="K12" s="27" t="str">
        <f t="shared" ref="K12:K13" si="8">IF(D12=0,"",J12/D12)</f>
        <v/>
      </c>
      <c r="L12" s="26">
        <f>COUNTIF('📋 Entry'!D11:W11,"N")+COUNTIF('📋 Entry'!D11:W11,"C/N")+COUNTIF('📋 Entry'!D11:W11,"U/N")</f>
        <v>0</v>
      </c>
      <c r="M12" s="27" t="str">
        <f t="shared" ref="M12:M13" si="9">IF(D12=0,"",L12/D12)</f>
        <v/>
      </c>
      <c r="N12" s="13"/>
      <c r="O12" s="28" t="str">
        <f t="shared" ref="O12:O13" si="10">IF(D12=0,"—",IF(F12&gt;=0.7,"✓ Likely permissible",IF(H12&gt;=0.7,"✗ Likely NOT permissible","No consensus")))</f>
        <v>—</v>
      </c>
      <c r="P12" s="28" t="str">
        <f t="shared" ref="P12:P13" si="11">IF(D12=0,"—",IF(K12&gt;=0.7,"✓ Should be permissible",IF(M12&gt;=0.7,"✗ Should NOT be permissible","No consensus")))</f>
        <v>—</v>
      </c>
    </row>
    <row r="13" spans="1:26" ht="24" x14ac:dyDescent="0.25">
      <c r="A13" s="35" t="s">
        <v>82</v>
      </c>
      <c r="B13" s="19" t="s">
        <v>93</v>
      </c>
      <c r="C13" s="20"/>
      <c r="D13" s="22">
        <f>COUNTA('📋 Entry'!D12:W12)</f>
        <v>0</v>
      </c>
      <c r="E13" s="24">
        <f>COUNTIF('📋 Entry'!D12:W12,"C")+COUNTIF('📋 Entry'!D12:W12,"C/S")+COUNTIF('📋 Entry'!D12:W12,"C/N")</f>
        <v>0</v>
      </c>
      <c r="F13" s="25" t="str">
        <f t="shared" si="6"/>
        <v/>
      </c>
      <c r="G13" s="24">
        <f>COUNTIF('📋 Entry'!D12:W12,"U")+COUNTIF('📋 Entry'!D12:W12,"U/S")+COUNTIF('📋 Entry'!D12:W12,"U/N")</f>
        <v>0</v>
      </c>
      <c r="H13" s="25" t="str">
        <f t="shared" si="7"/>
        <v/>
      </c>
      <c r="I13" s="13"/>
      <c r="J13" s="26">
        <f>COUNTIF('📋 Entry'!D12:W12,"S")+COUNTIF('📋 Entry'!D12:W12,"C/S")+COUNTIF('📋 Entry'!D12:W12,"U/S")</f>
        <v>0</v>
      </c>
      <c r="K13" s="27" t="str">
        <f t="shared" si="8"/>
        <v/>
      </c>
      <c r="L13" s="26">
        <f>COUNTIF('📋 Entry'!D12:W12,"N")+COUNTIF('📋 Entry'!D12:W12,"C/N")+COUNTIF('📋 Entry'!D12:W12,"U/N")</f>
        <v>0</v>
      </c>
      <c r="M13" s="27" t="str">
        <f t="shared" si="9"/>
        <v/>
      </c>
      <c r="N13" s="13"/>
      <c r="O13" s="28" t="str">
        <f t="shared" si="10"/>
        <v>—</v>
      </c>
      <c r="P13" s="28" t="str">
        <f t="shared" si="11"/>
        <v>—</v>
      </c>
    </row>
    <row r="14" spans="1:26" x14ac:dyDescent="0.25">
      <c r="A14" s="6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26" x14ac:dyDescent="0.25">
      <c r="A15" s="32" t="s">
        <v>84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4" x14ac:dyDescent="0.25">
      <c r="A16" s="38" t="s">
        <v>85</v>
      </c>
      <c r="B16" s="19" t="s">
        <v>100</v>
      </c>
      <c r="C16" s="20"/>
      <c r="D16" s="22">
        <f>COUNTA('📋 Entry'!D15:W15)</f>
        <v>0</v>
      </c>
      <c r="E16" s="24">
        <f>COUNTIF('📋 Entry'!D15:W15,"C")+COUNTIF('📋 Entry'!D15:W15,"C/S")+COUNTIF('📋 Entry'!D15:W15,"C/N")</f>
        <v>0</v>
      </c>
      <c r="F16" s="25" t="str">
        <f t="shared" ref="F16:F18" si="12">IF(D16=0,"",E16/D16)</f>
        <v/>
      </c>
      <c r="G16" s="24">
        <f>COUNTIF('📋 Entry'!D15:W15,"U")+COUNTIF('📋 Entry'!D15:W15,"U/S")+COUNTIF('📋 Entry'!D15:W15,"U/N")</f>
        <v>0</v>
      </c>
      <c r="H16" s="25" t="str">
        <f t="shared" ref="H16:H18" si="13">IF(D16=0,"",G16/D16)</f>
        <v/>
      </c>
      <c r="I16" s="13"/>
      <c r="J16" s="26">
        <f>COUNTIF('📋 Entry'!D15:W15,"S")+COUNTIF('📋 Entry'!D15:W15,"C/S")+COUNTIF('📋 Entry'!D15:W15,"U/S")</f>
        <v>0</v>
      </c>
      <c r="K16" s="27" t="str">
        <f t="shared" ref="K16:K18" si="14">IF(D16=0,"",J16/D16)</f>
        <v/>
      </c>
      <c r="L16" s="26">
        <f>COUNTIF('📋 Entry'!D15:W15,"N")+COUNTIF('📋 Entry'!D15:W15,"C/N")+COUNTIF('📋 Entry'!D15:W15,"U/N")</f>
        <v>0</v>
      </c>
      <c r="M16" s="27" t="str">
        <f t="shared" ref="M16:M18" si="15">IF(D16=0,"",L16/D16)</f>
        <v/>
      </c>
      <c r="N16" s="13"/>
      <c r="O16" s="28" t="str">
        <f t="shared" ref="O16:O18" si="16">IF(D16=0,"—",IF(F16&gt;=0.7,"✓ Likely permissible",IF(H16&gt;=0.7,"✗ Likely NOT permissible","No consensus")))</f>
        <v>—</v>
      </c>
      <c r="P16" s="28" t="str">
        <f t="shared" ref="P16:P18" si="17">IF(D16=0,"—",IF(K16&gt;=0.7,"✓ Should be permissible",IF(M16&gt;=0.7,"✗ Should NOT be permissible","No consensus")))</f>
        <v>—</v>
      </c>
    </row>
    <row r="17" spans="1:16" ht="24" x14ac:dyDescent="0.25">
      <c r="A17" s="38" t="s">
        <v>88</v>
      </c>
      <c r="B17" s="19" t="s">
        <v>106</v>
      </c>
      <c r="C17" s="20"/>
      <c r="D17" s="22">
        <f>COUNTA('📋 Entry'!D16:W16)</f>
        <v>0</v>
      </c>
      <c r="E17" s="24">
        <f>COUNTIF('📋 Entry'!D16:W16,"C")+COUNTIF('📋 Entry'!D16:W16,"C/S")+COUNTIF('📋 Entry'!D16:W16,"C/N")</f>
        <v>0</v>
      </c>
      <c r="F17" s="25" t="str">
        <f t="shared" si="12"/>
        <v/>
      </c>
      <c r="G17" s="24">
        <f>COUNTIF('📋 Entry'!D16:W16,"U")+COUNTIF('📋 Entry'!D16:W16,"U/S")+COUNTIF('📋 Entry'!D16:W16,"U/N")</f>
        <v>0</v>
      </c>
      <c r="H17" s="25" t="str">
        <f t="shared" si="13"/>
        <v/>
      </c>
      <c r="I17" s="13"/>
      <c r="J17" s="26">
        <f>COUNTIF('📋 Entry'!D16:W16,"S")+COUNTIF('📋 Entry'!D16:W16,"C/S")+COUNTIF('📋 Entry'!D16:W16,"U/S")</f>
        <v>0</v>
      </c>
      <c r="K17" s="27" t="str">
        <f t="shared" si="14"/>
        <v/>
      </c>
      <c r="L17" s="26">
        <f>COUNTIF('📋 Entry'!D16:W16,"N")+COUNTIF('📋 Entry'!D16:W16,"C/N")+COUNTIF('📋 Entry'!D16:W16,"U/N")</f>
        <v>0</v>
      </c>
      <c r="M17" s="27" t="str">
        <f t="shared" si="15"/>
        <v/>
      </c>
      <c r="N17" s="13"/>
      <c r="O17" s="28" t="str">
        <f t="shared" si="16"/>
        <v>—</v>
      </c>
      <c r="P17" s="28" t="str">
        <f t="shared" si="17"/>
        <v>—</v>
      </c>
    </row>
    <row r="18" spans="1:16" ht="24" x14ac:dyDescent="0.25">
      <c r="A18" s="38" t="s">
        <v>90</v>
      </c>
      <c r="B18" s="19" t="s">
        <v>113</v>
      </c>
      <c r="C18" s="20"/>
      <c r="D18" s="22">
        <f>COUNTA('📋 Entry'!D17:W17)</f>
        <v>0</v>
      </c>
      <c r="E18" s="24">
        <f>COUNTIF('📋 Entry'!D17:W17,"C")+COUNTIF('📋 Entry'!D17:W17,"C/S")+COUNTIF('📋 Entry'!D17:W17,"C/N")</f>
        <v>0</v>
      </c>
      <c r="F18" s="25" t="str">
        <f t="shared" si="12"/>
        <v/>
      </c>
      <c r="G18" s="24">
        <f>COUNTIF('📋 Entry'!D17:W17,"U")+COUNTIF('📋 Entry'!D17:W17,"U/S")+COUNTIF('📋 Entry'!D17:W17,"U/N")</f>
        <v>0</v>
      </c>
      <c r="H18" s="25" t="str">
        <f t="shared" si="13"/>
        <v/>
      </c>
      <c r="I18" s="13"/>
      <c r="J18" s="26">
        <f>COUNTIF('📋 Entry'!D17:W17,"S")+COUNTIF('📋 Entry'!D17:W17,"C/S")+COUNTIF('📋 Entry'!D17:W17,"U/S")</f>
        <v>0</v>
      </c>
      <c r="K18" s="27" t="str">
        <f t="shared" si="14"/>
        <v/>
      </c>
      <c r="L18" s="26">
        <f>COUNTIF('📋 Entry'!D17:W17,"N")+COUNTIF('📋 Entry'!D17:W17,"C/N")+COUNTIF('📋 Entry'!D17:W17,"U/N")</f>
        <v>0</v>
      </c>
      <c r="M18" s="27" t="str">
        <f t="shared" si="15"/>
        <v/>
      </c>
      <c r="N18" s="13"/>
      <c r="O18" s="28" t="str">
        <f t="shared" si="16"/>
        <v>—</v>
      </c>
      <c r="P18" s="28" t="str">
        <f t="shared" si="17"/>
        <v>—</v>
      </c>
    </row>
    <row r="19" spans="1:16" x14ac:dyDescent="0.25">
      <c r="A19" s="9"/>
    </row>
    <row r="20" spans="1:16" x14ac:dyDescent="0.25">
      <c r="A20" s="70" t="s">
        <v>92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3"/>
    </row>
    <row r="21" spans="1:16" ht="15.75" customHeight="1" x14ac:dyDescent="0.25">
      <c r="A21" s="42" t="s">
        <v>94</v>
      </c>
      <c r="B21" s="19" t="s">
        <v>119</v>
      </c>
      <c r="C21" s="20"/>
      <c r="D21" s="22">
        <f>COUNTA('📋 Entry'!D20:W20)</f>
        <v>0</v>
      </c>
      <c r="E21" s="24">
        <f>COUNTIF('📋 Entry'!D20:W20,"C")+COUNTIF('📋 Entry'!D20:W20,"C/S")+COUNTIF('📋 Entry'!D20:W20,"C/N")</f>
        <v>0</v>
      </c>
      <c r="F21" s="25" t="str">
        <f t="shared" ref="F21:F24" si="18">IF(D21=0,"",E21/D21)</f>
        <v/>
      </c>
      <c r="G21" s="24">
        <f>COUNTIF('📋 Entry'!D20:W20,"U")+COUNTIF('📋 Entry'!D20:W20,"U/S")+COUNTIF('📋 Entry'!D20:W20,"U/N")</f>
        <v>0</v>
      </c>
      <c r="H21" s="25" t="str">
        <f t="shared" ref="H21:H24" si="19">IF(D21=0,"",G21/D21)</f>
        <v/>
      </c>
      <c r="I21" s="13"/>
      <c r="J21" s="26">
        <f>COUNTIF('📋 Entry'!D20:W20,"S")+COUNTIF('📋 Entry'!D20:W20,"C/S")+COUNTIF('📋 Entry'!D20:W20,"U/S")</f>
        <v>0</v>
      </c>
      <c r="K21" s="27" t="str">
        <f t="shared" ref="K21:K24" si="20">IF(D21=0,"",J21/D21)</f>
        <v/>
      </c>
      <c r="L21" s="26">
        <f>COUNTIF('📋 Entry'!D20:W20,"N")+COUNTIF('📋 Entry'!D20:W20,"C/N")+COUNTIF('📋 Entry'!D20:W20,"U/N")</f>
        <v>0</v>
      </c>
      <c r="M21" s="27" t="str">
        <f t="shared" ref="M21:M24" si="21">IF(D21=0,"",L21/D21)</f>
        <v/>
      </c>
      <c r="N21" s="13"/>
      <c r="O21" s="28" t="str">
        <f t="shared" ref="O21:O24" si="22">IF(D21=0,"—",IF(F21&gt;=0.7,"✓ Likely permissible",IF(H21&gt;=0.7,"✗ Likely NOT permissible","No consensus")))</f>
        <v>—</v>
      </c>
      <c r="P21" s="28" t="str">
        <f t="shared" ref="P21:P24" si="23">IF(D21=0,"—",IF(K21&gt;=0.7,"✓ Should be permissible",IF(M21&gt;=0.7,"✗ Should NOT be permissible","No consensus")))</f>
        <v>—</v>
      </c>
    </row>
    <row r="22" spans="1:16" ht="15.75" customHeight="1" x14ac:dyDescent="0.25">
      <c r="A22" s="42" t="s">
        <v>96</v>
      </c>
      <c r="B22" s="19" t="s">
        <v>129</v>
      </c>
      <c r="C22" s="20"/>
      <c r="D22" s="22">
        <f>COUNTA('📋 Entry'!D21:W21)</f>
        <v>0</v>
      </c>
      <c r="E22" s="24">
        <f>COUNTIF('📋 Entry'!D21:W21,"C")+COUNTIF('📋 Entry'!D21:W21,"C/S")+COUNTIF('📋 Entry'!D21:W21,"C/N")</f>
        <v>0</v>
      </c>
      <c r="F22" s="25" t="str">
        <f t="shared" si="18"/>
        <v/>
      </c>
      <c r="G22" s="24">
        <f>COUNTIF('📋 Entry'!D21:W21,"U")+COUNTIF('📋 Entry'!D21:W21,"U/S")+COUNTIF('📋 Entry'!D21:W21,"U/N")</f>
        <v>0</v>
      </c>
      <c r="H22" s="25" t="str">
        <f t="shared" si="19"/>
        <v/>
      </c>
      <c r="I22" s="13"/>
      <c r="J22" s="26">
        <f>COUNTIF('📋 Entry'!D21:W21,"S")+COUNTIF('📋 Entry'!D21:W21,"C/S")+COUNTIF('📋 Entry'!D21:W21,"U/S")</f>
        <v>0</v>
      </c>
      <c r="K22" s="27" t="str">
        <f t="shared" si="20"/>
        <v/>
      </c>
      <c r="L22" s="26">
        <f>COUNTIF('📋 Entry'!D21:W21,"N")+COUNTIF('📋 Entry'!D21:W21,"C/N")+COUNTIF('📋 Entry'!D21:W21,"U/N")</f>
        <v>0</v>
      </c>
      <c r="M22" s="27" t="str">
        <f t="shared" si="21"/>
        <v/>
      </c>
      <c r="N22" s="13"/>
      <c r="O22" s="28" t="str">
        <f t="shared" si="22"/>
        <v>—</v>
      </c>
      <c r="P22" s="28" t="str">
        <f t="shared" si="23"/>
        <v>—</v>
      </c>
    </row>
    <row r="23" spans="1:16" ht="15.75" customHeight="1" x14ac:dyDescent="0.25">
      <c r="A23" s="42" t="s">
        <v>98</v>
      </c>
      <c r="B23" s="19" t="s">
        <v>136</v>
      </c>
      <c r="C23" s="20"/>
      <c r="D23" s="22">
        <f>COUNTA('📋 Entry'!D22:W22)</f>
        <v>0</v>
      </c>
      <c r="E23" s="24">
        <f>COUNTIF('📋 Entry'!D22:W22,"C")+COUNTIF('📋 Entry'!D22:W22,"C/S")+COUNTIF('📋 Entry'!D22:W22,"C/N")</f>
        <v>0</v>
      </c>
      <c r="F23" s="25" t="str">
        <f t="shared" si="18"/>
        <v/>
      </c>
      <c r="G23" s="24">
        <f>COUNTIF('📋 Entry'!D22:W22,"U")+COUNTIF('📋 Entry'!D22:W22,"U/S")+COUNTIF('📋 Entry'!D22:W22,"U/N")</f>
        <v>0</v>
      </c>
      <c r="H23" s="25" t="str">
        <f t="shared" si="19"/>
        <v/>
      </c>
      <c r="I23" s="13"/>
      <c r="J23" s="26">
        <f>COUNTIF('📋 Entry'!D22:W22,"S")+COUNTIF('📋 Entry'!D22:W22,"C/S")+COUNTIF('📋 Entry'!D22:W22,"U/S")</f>
        <v>0</v>
      </c>
      <c r="K23" s="27" t="str">
        <f t="shared" si="20"/>
        <v/>
      </c>
      <c r="L23" s="26">
        <f>COUNTIF('📋 Entry'!D22:W22,"N")+COUNTIF('📋 Entry'!D22:W22,"C/N")+COUNTIF('📋 Entry'!D22:W22,"U/N")</f>
        <v>0</v>
      </c>
      <c r="M23" s="27" t="str">
        <f t="shared" si="21"/>
        <v/>
      </c>
      <c r="N23" s="13"/>
      <c r="O23" s="28" t="str">
        <f t="shared" si="22"/>
        <v>—</v>
      </c>
      <c r="P23" s="28" t="str">
        <f t="shared" si="23"/>
        <v>—</v>
      </c>
    </row>
    <row r="24" spans="1:16" ht="15.75" customHeight="1" x14ac:dyDescent="0.25">
      <c r="A24" s="42" t="s">
        <v>101</v>
      </c>
      <c r="B24" s="19" t="s">
        <v>140</v>
      </c>
      <c r="C24" s="20"/>
      <c r="D24" s="22">
        <f>COUNTA('📋 Entry'!D23:W23)</f>
        <v>0</v>
      </c>
      <c r="E24" s="24">
        <f>COUNTIF('📋 Entry'!D23:W23,"C")+COUNTIF('📋 Entry'!D23:W23,"C/S")+COUNTIF('📋 Entry'!D23:W23,"C/N")</f>
        <v>0</v>
      </c>
      <c r="F24" s="25" t="str">
        <f t="shared" si="18"/>
        <v/>
      </c>
      <c r="G24" s="24">
        <f>COUNTIF('📋 Entry'!D23:W23,"U")+COUNTIF('📋 Entry'!D23:W23,"U/S")+COUNTIF('📋 Entry'!D23:W23,"U/N")</f>
        <v>0</v>
      </c>
      <c r="H24" s="25" t="str">
        <f t="shared" si="19"/>
        <v/>
      </c>
      <c r="I24" s="13"/>
      <c r="J24" s="26">
        <f>COUNTIF('📋 Entry'!D23:W23,"S")+COUNTIF('📋 Entry'!D23:W23,"C/S")+COUNTIF('📋 Entry'!D23:W23,"U/S")</f>
        <v>0</v>
      </c>
      <c r="K24" s="27" t="str">
        <f t="shared" si="20"/>
        <v/>
      </c>
      <c r="L24" s="26">
        <f>COUNTIF('📋 Entry'!D23:W23,"N")+COUNTIF('📋 Entry'!D23:W23,"C/N")+COUNTIF('📋 Entry'!D23:W23,"U/N")</f>
        <v>0</v>
      </c>
      <c r="M24" s="27" t="str">
        <f t="shared" si="21"/>
        <v/>
      </c>
      <c r="N24" s="13"/>
      <c r="O24" s="28" t="str">
        <f t="shared" si="22"/>
        <v>—</v>
      </c>
      <c r="P24" s="28" t="str">
        <f t="shared" si="23"/>
        <v>—</v>
      </c>
    </row>
    <row r="25" spans="1:16" ht="15.75" customHeight="1" x14ac:dyDescent="0.25">
      <c r="A25" s="9"/>
    </row>
    <row r="26" spans="1:16" ht="15.75" customHeight="1" x14ac:dyDescent="0.25">
      <c r="A26" s="71" t="s">
        <v>103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3"/>
    </row>
    <row r="27" spans="1:16" ht="15.75" customHeight="1" x14ac:dyDescent="0.25">
      <c r="A27" s="50" t="s">
        <v>104</v>
      </c>
      <c r="B27" s="19" t="s">
        <v>105</v>
      </c>
      <c r="C27" s="20"/>
      <c r="D27" s="22">
        <f>COUNTA('📋 Entry'!D26:W26)</f>
        <v>0</v>
      </c>
      <c r="E27" s="24">
        <f>COUNTIF('📋 Entry'!D26:W26,"C")+COUNTIF('📋 Entry'!D26:W26,"C/S")+COUNTIF('📋 Entry'!D26:W26,"C/N")</f>
        <v>0</v>
      </c>
      <c r="F27" s="25" t="str">
        <f t="shared" ref="F27:F32" si="24">IF(D27=0,"",E27/D27)</f>
        <v/>
      </c>
      <c r="G27" s="24">
        <f>COUNTIF('📋 Entry'!D26:W26,"U")+COUNTIF('📋 Entry'!D26:W26,"U/S")+COUNTIF('📋 Entry'!D26:W26,"U/N")</f>
        <v>0</v>
      </c>
      <c r="H27" s="25" t="str">
        <f t="shared" ref="H27:H32" si="25">IF(D27=0,"",G27/D27)</f>
        <v/>
      </c>
      <c r="I27" s="13"/>
      <c r="J27" s="26">
        <f>COUNTIF('📋 Entry'!D26:W26,"S")+COUNTIF('📋 Entry'!D26:W26,"C/S")+COUNTIF('📋 Entry'!D26:W26,"U/S")</f>
        <v>0</v>
      </c>
      <c r="K27" s="27" t="str">
        <f t="shared" ref="K27:K32" si="26">IF(D27=0,"",J27/D27)</f>
        <v/>
      </c>
      <c r="L27" s="26">
        <f>COUNTIF('📋 Entry'!D26:W26,"N")+COUNTIF('📋 Entry'!D26:W26,"C/N")+COUNTIF('📋 Entry'!D26:W26,"U/N")</f>
        <v>0</v>
      </c>
      <c r="M27" s="27" t="str">
        <f t="shared" ref="M27:M32" si="27">IF(D27=0,"",L27/D27)</f>
        <v/>
      </c>
      <c r="N27" s="13"/>
      <c r="O27" s="28" t="str">
        <f t="shared" ref="O27:O32" si="28">IF(D27=0,"—",IF(F27&gt;=0.7,"✓ Likely permissible",IF(H27&gt;=0.7,"✗ Likely NOT permissible","No consensus")))</f>
        <v>—</v>
      </c>
      <c r="P27" s="28" t="str">
        <f t="shared" ref="P27:P32" si="29">IF(D27=0,"—",IF(K27&gt;=0.7,"✓ Should be permissible",IF(M27&gt;=0.7,"✗ Should NOT be permissible","No consensus")))</f>
        <v>—</v>
      </c>
    </row>
    <row r="28" spans="1:16" ht="15.75" customHeight="1" x14ac:dyDescent="0.25">
      <c r="A28" s="50" t="s">
        <v>107</v>
      </c>
      <c r="B28" s="19" t="s">
        <v>108</v>
      </c>
      <c r="C28" s="20"/>
      <c r="D28" s="22">
        <f>COUNTA('📋 Entry'!D27:W27)</f>
        <v>0</v>
      </c>
      <c r="E28" s="24">
        <f>COUNTIF('📋 Entry'!D27:W27,"C")+COUNTIF('📋 Entry'!D27:W27,"C/S")+COUNTIF('📋 Entry'!D27:W27,"C/N")</f>
        <v>0</v>
      </c>
      <c r="F28" s="25" t="str">
        <f t="shared" si="24"/>
        <v/>
      </c>
      <c r="G28" s="24">
        <f>COUNTIF('📋 Entry'!D27:W27,"U")+COUNTIF('📋 Entry'!D27:W27,"U/S")+COUNTIF('📋 Entry'!D27:W27,"U/N")</f>
        <v>0</v>
      </c>
      <c r="H28" s="25" t="str">
        <f t="shared" si="25"/>
        <v/>
      </c>
      <c r="I28" s="13"/>
      <c r="J28" s="26">
        <f>COUNTIF('📋 Entry'!D27:W27,"S")+COUNTIF('📋 Entry'!D27:W27,"C/S")+COUNTIF('📋 Entry'!D27:W27,"U/S")</f>
        <v>0</v>
      </c>
      <c r="K28" s="27" t="str">
        <f t="shared" si="26"/>
        <v/>
      </c>
      <c r="L28" s="26">
        <f>COUNTIF('📋 Entry'!D27:W27,"N")+COUNTIF('📋 Entry'!D27:W27,"C/N")+COUNTIF('📋 Entry'!D27:W27,"U/N")</f>
        <v>0</v>
      </c>
      <c r="M28" s="27" t="str">
        <f t="shared" si="27"/>
        <v/>
      </c>
      <c r="N28" s="13"/>
      <c r="O28" s="28" t="str">
        <f t="shared" si="28"/>
        <v>—</v>
      </c>
      <c r="P28" s="28" t="str">
        <f t="shared" si="29"/>
        <v>—</v>
      </c>
    </row>
    <row r="29" spans="1:16" ht="15.75" customHeight="1" x14ac:dyDescent="0.25">
      <c r="A29" s="50" t="s">
        <v>109</v>
      </c>
      <c r="B29" s="19" t="s">
        <v>110</v>
      </c>
      <c r="C29" s="20"/>
      <c r="D29" s="22">
        <f>COUNTA('📋 Entry'!D28:W28)</f>
        <v>0</v>
      </c>
      <c r="E29" s="24">
        <f>COUNTIF('📋 Entry'!D28:W28,"C")+COUNTIF('📋 Entry'!D28:W28,"C/S")+COUNTIF('📋 Entry'!D28:W28,"C/N")</f>
        <v>0</v>
      </c>
      <c r="F29" s="25" t="str">
        <f t="shared" si="24"/>
        <v/>
      </c>
      <c r="G29" s="24">
        <f>COUNTIF('📋 Entry'!D28:W28,"U")+COUNTIF('📋 Entry'!D28:W28,"U/S")+COUNTIF('📋 Entry'!D28:W28,"U/N")</f>
        <v>0</v>
      </c>
      <c r="H29" s="25" t="str">
        <f t="shared" si="25"/>
        <v/>
      </c>
      <c r="I29" s="13"/>
      <c r="J29" s="26">
        <f>COUNTIF('📋 Entry'!D28:W28,"S")+COUNTIF('📋 Entry'!D28:W28,"C/S")+COUNTIF('📋 Entry'!D28:W28,"U/S")</f>
        <v>0</v>
      </c>
      <c r="K29" s="27" t="str">
        <f t="shared" si="26"/>
        <v/>
      </c>
      <c r="L29" s="26">
        <f>COUNTIF('📋 Entry'!D28:W28,"N")+COUNTIF('📋 Entry'!D28:W28,"C/N")+COUNTIF('📋 Entry'!D28:W28,"U/N")</f>
        <v>0</v>
      </c>
      <c r="M29" s="27" t="str">
        <f t="shared" si="27"/>
        <v/>
      </c>
      <c r="N29" s="13"/>
      <c r="O29" s="28" t="str">
        <f t="shared" si="28"/>
        <v>—</v>
      </c>
      <c r="P29" s="28" t="str">
        <f t="shared" si="29"/>
        <v>—</v>
      </c>
    </row>
    <row r="30" spans="1:16" ht="15.75" customHeight="1" x14ac:dyDescent="0.25">
      <c r="A30" s="50" t="s">
        <v>111</v>
      </c>
      <c r="B30" s="19" t="s">
        <v>155</v>
      </c>
      <c r="C30" s="20"/>
      <c r="D30" s="22">
        <f>COUNTA('📋 Entry'!D29:W29)</f>
        <v>0</v>
      </c>
      <c r="E30" s="24">
        <f>COUNTIF('📋 Entry'!D29:W29,"C")+COUNTIF('📋 Entry'!D29:W29,"C/S")+COUNTIF('📋 Entry'!D29:W29,"C/N")</f>
        <v>0</v>
      </c>
      <c r="F30" s="25" t="str">
        <f t="shared" si="24"/>
        <v/>
      </c>
      <c r="G30" s="24">
        <f>COUNTIF('📋 Entry'!D29:W29,"U")+COUNTIF('📋 Entry'!D29:W29,"U/S")+COUNTIF('📋 Entry'!D29:W29,"U/N")</f>
        <v>0</v>
      </c>
      <c r="H30" s="25" t="str">
        <f t="shared" si="25"/>
        <v/>
      </c>
      <c r="I30" s="13"/>
      <c r="J30" s="26">
        <f>COUNTIF('📋 Entry'!D29:W29,"S")+COUNTIF('📋 Entry'!D29:W29,"C/S")+COUNTIF('📋 Entry'!D29:W29,"U/S")</f>
        <v>0</v>
      </c>
      <c r="K30" s="27" t="str">
        <f t="shared" si="26"/>
        <v/>
      </c>
      <c r="L30" s="26">
        <f>COUNTIF('📋 Entry'!D29:W29,"N")+COUNTIF('📋 Entry'!D29:W29,"C/N")+COUNTIF('📋 Entry'!D29:W29,"U/N")</f>
        <v>0</v>
      </c>
      <c r="M30" s="27" t="str">
        <f t="shared" si="27"/>
        <v/>
      </c>
      <c r="N30" s="13"/>
      <c r="O30" s="28" t="str">
        <f t="shared" si="28"/>
        <v>—</v>
      </c>
      <c r="P30" s="28" t="str">
        <f t="shared" si="29"/>
        <v>—</v>
      </c>
    </row>
    <row r="31" spans="1:16" ht="15.75" customHeight="1" x14ac:dyDescent="0.25">
      <c r="A31" s="50" t="s">
        <v>114</v>
      </c>
      <c r="B31" s="19" t="s">
        <v>156</v>
      </c>
      <c r="C31" s="20"/>
      <c r="D31" s="22">
        <f>COUNTA('📋 Entry'!D30:W30)</f>
        <v>0</v>
      </c>
      <c r="E31" s="24">
        <f>COUNTIF('📋 Entry'!D30:W30,"C")+COUNTIF('📋 Entry'!D30:W30,"C/S")+COUNTIF('📋 Entry'!D30:W30,"C/N")</f>
        <v>0</v>
      </c>
      <c r="F31" s="25" t="str">
        <f t="shared" si="24"/>
        <v/>
      </c>
      <c r="G31" s="24">
        <f>COUNTIF('📋 Entry'!D30:W30,"U")+COUNTIF('📋 Entry'!D30:W30,"U/S")+COUNTIF('📋 Entry'!D30:W30,"U/N")</f>
        <v>0</v>
      </c>
      <c r="H31" s="25" t="str">
        <f t="shared" si="25"/>
        <v/>
      </c>
      <c r="I31" s="13"/>
      <c r="J31" s="26">
        <f>COUNTIF('📋 Entry'!D30:W30,"S")+COUNTIF('📋 Entry'!D30:W30,"C/S")+COUNTIF('📋 Entry'!D30:W30,"U/S")</f>
        <v>0</v>
      </c>
      <c r="K31" s="27" t="str">
        <f t="shared" si="26"/>
        <v/>
      </c>
      <c r="L31" s="26">
        <f>COUNTIF('📋 Entry'!D30:W30,"N")+COUNTIF('📋 Entry'!D30:W30,"C/N")+COUNTIF('📋 Entry'!D30:W30,"U/N")</f>
        <v>0</v>
      </c>
      <c r="M31" s="27" t="str">
        <f t="shared" si="27"/>
        <v/>
      </c>
      <c r="N31" s="13"/>
      <c r="O31" s="28" t="str">
        <f t="shared" si="28"/>
        <v>—</v>
      </c>
      <c r="P31" s="28" t="str">
        <f t="shared" si="29"/>
        <v>—</v>
      </c>
    </row>
    <row r="32" spans="1:16" ht="15.75" customHeight="1" x14ac:dyDescent="0.25">
      <c r="A32" s="50" t="s">
        <v>116</v>
      </c>
      <c r="B32" s="19" t="s">
        <v>157</v>
      </c>
      <c r="C32" s="20"/>
      <c r="D32" s="22">
        <f>COUNTA('📋 Entry'!D31:W31)</f>
        <v>0</v>
      </c>
      <c r="E32" s="24">
        <f>COUNTIF('📋 Entry'!D31:W31,"C")+COUNTIF('📋 Entry'!D31:W31,"C/S")+COUNTIF('📋 Entry'!D31:W31,"C/N")</f>
        <v>0</v>
      </c>
      <c r="F32" s="25" t="str">
        <f t="shared" si="24"/>
        <v/>
      </c>
      <c r="G32" s="24">
        <f>COUNTIF('📋 Entry'!D31:W31,"U")+COUNTIF('📋 Entry'!D31:W31,"U/S")+COUNTIF('📋 Entry'!D31:W31,"U/N")</f>
        <v>0</v>
      </c>
      <c r="H32" s="25" t="str">
        <f t="shared" si="25"/>
        <v/>
      </c>
      <c r="I32" s="13"/>
      <c r="J32" s="26">
        <f>COUNTIF('📋 Entry'!D31:W31,"S")+COUNTIF('📋 Entry'!D31:W31,"C/S")+COUNTIF('📋 Entry'!D31:W31,"U/S")</f>
        <v>0</v>
      </c>
      <c r="K32" s="27" t="str">
        <f t="shared" si="26"/>
        <v/>
      </c>
      <c r="L32" s="26">
        <f>COUNTIF('📋 Entry'!D31:W31,"N")+COUNTIF('📋 Entry'!D31:W31,"C/N")+COUNTIF('📋 Entry'!D31:W31,"U/N")</f>
        <v>0</v>
      </c>
      <c r="M32" s="27" t="str">
        <f t="shared" si="27"/>
        <v/>
      </c>
      <c r="N32" s="13"/>
      <c r="O32" s="28" t="str">
        <f t="shared" si="28"/>
        <v>—</v>
      </c>
      <c r="P32" s="28" t="str">
        <f t="shared" si="29"/>
        <v>—</v>
      </c>
    </row>
    <row r="33" spans="1:26" ht="15.75" customHeight="1" x14ac:dyDescent="0.25">
      <c r="A33" s="9"/>
    </row>
    <row r="34" spans="1:26" ht="15.75" customHeight="1" x14ac:dyDescent="0.25">
      <c r="A34" s="62" t="s">
        <v>118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3"/>
    </row>
    <row r="35" spans="1:26" ht="15.75" customHeight="1" x14ac:dyDescent="0.25">
      <c r="A35" s="53" t="s">
        <v>120</v>
      </c>
      <c r="B35" s="19" t="s">
        <v>158</v>
      </c>
      <c r="C35" s="20"/>
      <c r="D35" s="22">
        <f>COUNTA('📋 Entry'!D34:W34)</f>
        <v>0</v>
      </c>
      <c r="E35" s="24">
        <f>COUNTIF('📋 Entry'!D34:W34,"C")+COUNTIF('📋 Entry'!D34:W34,"C/S")+COUNTIF('📋 Entry'!D34:W34,"C/N")</f>
        <v>0</v>
      </c>
      <c r="F35" s="25" t="str">
        <f t="shared" ref="F35:F38" si="30">IF(D35=0,"",E35/D35)</f>
        <v/>
      </c>
      <c r="G35" s="24">
        <f>COUNTIF('📋 Entry'!D34:W34,"U")+COUNTIF('📋 Entry'!D34:W34,"U/S")+COUNTIF('📋 Entry'!D34:W34,"U/N")</f>
        <v>0</v>
      </c>
      <c r="H35" s="25" t="str">
        <f t="shared" ref="H35:H38" si="31">IF(D35=0,"",G35/D35)</f>
        <v/>
      </c>
      <c r="I35" s="13"/>
      <c r="J35" s="26">
        <f>COUNTIF('📋 Entry'!D34:W34,"S")+COUNTIF('📋 Entry'!D34:W34,"C/S")+COUNTIF('📋 Entry'!D34:W34,"U/S")</f>
        <v>0</v>
      </c>
      <c r="K35" s="27" t="str">
        <f t="shared" ref="K35:K38" si="32">IF(D35=0,"",J35/D35)</f>
        <v/>
      </c>
      <c r="L35" s="26">
        <f>COUNTIF('📋 Entry'!D34:W34,"N")+COUNTIF('📋 Entry'!D34:W34,"C/N")+COUNTIF('📋 Entry'!D34:W34,"U/N")</f>
        <v>0</v>
      </c>
      <c r="M35" s="27" t="str">
        <f t="shared" ref="M35:M38" si="33">IF(D35=0,"",L35/D35)</f>
        <v/>
      </c>
      <c r="N35" s="13"/>
      <c r="O35" s="28" t="str">
        <f t="shared" ref="O35:O38" si="34">IF(D35=0,"—",IF(F35&gt;=0.7,"✓ Likely permissible",IF(H35&gt;=0.7,"✗ Likely NOT permissible","No consensus")))</f>
        <v>—</v>
      </c>
      <c r="P35" s="28" t="str">
        <f t="shared" ref="P35:P38" si="35">IF(D35=0,"—",IF(K35&gt;=0.7,"✓ Should be permissible",IF(M35&gt;=0.7,"✗ Should NOT be permissible","No consensus")))</f>
        <v>—</v>
      </c>
    </row>
    <row r="36" spans="1:26" ht="15.75" customHeight="1" x14ac:dyDescent="0.25">
      <c r="A36" s="53" t="s">
        <v>122</v>
      </c>
      <c r="B36" s="19" t="s">
        <v>159</v>
      </c>
      <c r="C36" s="20"/>
      <c r="D36" s="22">
        <f>COUNTA('📋 Entry'!D35:W35)</f>
        <v>0</v>
      </c>
      <c r="E36" s="24">
        <f>COUNTIF('📋 Entry'!D35:W35,"C")+COUNTIF('📋 Entry'!D35:W35,"C/S")+COUNTIF('📋 Entry'!D35:W35,"C/N")</f>
        <v>0</v>
      </c>
      <c r="F36" s="25" t="str">
        <f t="shared" si="30"/>
        <v/>
      </c>
      <c r="G36" s="24">
        <f>COUNTIF('📋 Entry'!D35:W35,"U")+COUNTIF('📋 Entry'!D35:W35,"U/S")+COUNTIF('📋 Entry'!D35:W35,"U/N")</f>
        <v>0</v>
      </c>
      <c r="H36" s="25" t="str">
        <f t="shared" si="31"/>
        <v/>
      </c>
      <c r="I36" s="13"/>
      <c r="J36" s="26">
        <f>COUNTIF('📋 Entry'!D35:W35,"S")+COUNTIF('📋 Entry'!D35:W35,"C/S")+COUNTIF('📋 Entry'!D35:W35,"U/S")</f>
        <v>0</v>
      </c>
      <c r="K36" s="27" t="str">
        <f t="shared" si="32"/>
        <v/>
      </c>
      <c r="L36" s="26">
        <f>COUNTIF('📋 Entry'!D35:W35,"N")+COUNTIF('📋 Entry'!D35:W35,"C/N")+COUNTIF('📋 Entry'!D35:W35,"U/N")</f>
        <v>0</v>
      </c>
      <c r="M36" s="27" t="str">
        <f t="shared" si="33"/>
        <v/>
      </c>
      <c r="N36" s="13"/>
      <c r="O36" s="28" t="str">
        <f t="shared" si="34"/>
        <v>—</v>
      </c>
      <c r="P36" s="28" t="str">
        <f t="shared" si="35"/>
        <v>—</v>
      </c>
    </row>
    <row r="37" spans="1:26" ht="15.75" customHeight="1" x14ac:dyDescent="0.25">
      <c r="A37" s="53" t="s">
        <v>124</v>
      </c>
      <c r="B37" s="19" t="s">
        <v>160</v>
      </c>
      <c r="C37" s="20"/>
      <c r="D37" s="22">
        <f>COUNTA('📋 Entry'!D36:W36)</f>
        <v>0</v>
      </c>
      <c r="E37" s="24">
        <f>COUNTIF('📋 Entry'!D36:W36,"C")+COUNTIF('📋 Entry'!D36:W36,"C/S")+COUNTIF('📋 Entry'!D36:W36,"C/N")</f>
        <v>0</v>
      </c>
      <c r="F37" s="25" t="str">
        <f t="shared" si="30"/>
        <v/>
      </c>
      <c r="G37" s="24">
        <f>COUNTIF('📋 Entry'!D36:W36,"U")+COUNTIF('📋 Entry'!D36:W36,"U/S")+COUNTIF('📋 Entry'!D36:W36,"U/N")</f>
        <v>0</v>
      </c>
      <c r="H37" s="25" t="str">
        <f t="shared" si="31"/>
        <v/>
      </c>
      <c r="I37" s="13"/>
      <c r="J37" s="26">
        <f>COUNTIF('📋 Entry'!D36:W36,"S")+COUNTIF('📋 Entry'!D36:W36,"C/S")+COUNTIF('📋 Entry'!D36:W36,"U/S")</f>
        <v>0</v>
      </c>
      <c r="K37" s="27" t="str">
        <f t="shared" si="32"/>
        <v/>
      </c>
      <c r="L37" s="26">
        <f>COUNTIF('📋 Entry'!D36:W36,"N")+COUNTIF('📋 Entry'!D36:W36,"C/N")+COUNTIF('📋 Entry'!D36:W36,"U/N")</f>
        <v>0</v>
      </c>
      <c r="M37" s="27" t="str">
        <f t="shared" si="33"/>
        <v/>
      </c>
      <c r="N37" s="13"/>
      <c r="O37" s="28" t="str">
        <f t="shared" si="34"/>
        <v>—</v>
      </c>
      <c r="P37" s="28" t="str">
        <f t="shared" si="35"/>
        <v>—</v>
      </c>
    </row>
    <row r="38" spans="1:26" ht="15.75" customHeight="1" x14ac:dyDescent="0.25">
      <c r="A38" s="53" t="s">
        <v>126</v>
      </c>
      <c r="B38" s="19" t="s">
        <v>161</v>
      </c>
      <c r="C38" s="20"/>
      <c r="D38" s="22">
        <f>COUNTA('📋 Entry'!D37:W37)</f>
        <v>0</v>
      </c>
      <c r="E38" s="24">
        <f>COUNTIF('📋 Entry'!D37:W37,"C")+COUNTIF('📋 Entry'!D37:W37,"C/S")+COUNTIF('📋 Entry'!D37:W37,"C/N")</f>
        <v>0</v>
      </c>
      <c r="F38" s="25" t="str">
        <f t="shared" si="30"/>
        <v/>
      </c>
      <c r="G38" s="24">
        <f>COUNTIF('📋 Entry'!D37:W37,"U")+COUNTIF('📋 Entry'!D37:W37,"U/S")+COUNTIF('📋 Entry'!D37:W37,"U/N")</f>
        <v>0</v>
      </c>
      <c r="H38" s="25" t="str">
        <f t="shared" si="31"/>
        <v/>
      </c>
      <c r="I38" s="13"/>
      <c r="J38" s="26">
        <f>COUNTIF('📋 Entry'!D37:W37,"S")+COUNTIF('📋 Entry'!D37:W37,"C/S")+COUNTIF('📋 Entry'!D37:W37,"U/S")</f>
        <v>0</v>
      </c>
      <c r="K38" s="27" t="str">
        <f t="shared" si="32"/>
        <v/>
      </c>
      <c r="L38" s="26">
        <f>COUNTIF('📋 Entry'!D37:W37,"N")+COUNTIF('📋 Entry'!D37:W37,"C/N")+COUNTIF('📋 Entry'!D37:W37,"U/N")</f>
        <v>0</v>
      </c>
      <c r="M38" s="27" t="str">
        <f t="shared" si="33"/>
        <v/>
      </c>
      <c r="N38" s="13"/>
      <c r="O38" s="28" t="str">
        <f t="shared" si="34"/>
        <v>—</v>
      </c>
      <c r="P38" s="28" t="str">
        <f t="shared" si="35"/>
        <v>—</v>
      </c>
    </row>
    <row r="39" spans="1:26" ht="15.75" customHeight="1" x14ac:dyDescent="0.25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26" ht="15.75" customHeight="1" x14ac:dyDescent="0.25">
      <c r="A40" s="44" t="s">
        <v>128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5.75" customHeight="1" x14ac:dyDescent="0.25">
      <c r="A41" s="54" t="s">
        <v>130</v>
      </c>
      <c r="B41" s="19" t="s">
        <v>131</v>
      </c>
      <c r="C41" s="20"/>
      <c r="D41" s="22">
        <f>COUNTA('📋 Entry'!D40:W40)</f>
        <v>0</v>
      </c>
      <c r="E41" s="24">
        <f>COUNTIF('📋 Entry'!D40:W40,"C")+COUNTIF('📋 Entry'!D40:W40,"C/S")+COUNTIF('📋 Entry'!D40:W40,"C/N")</f>
        <v>0</v>
      </c>
      <c r="F41" s="25" t="str">
        <f t="shared" ref="F41:F44" si="36">IF(D41=0,"",E41/D41)</f>
        <v/>
      </c>
      <c r="G41" s="24">
        <f>COUNTIF('📋 Entry'!D40:W40,"U")+COUNTIF('📋 Entry'!D40:W40,"U/S")+COUNTIF('📋 Entry'!D40:W40,"U/N")</f>
        <v>0</v>
      </c>
      <c r="H41" s="25" t="str">
        <f t="shared" ref="H41:H44" si="37">IF(D41=0,"",G41/D41)</f>
        <v/>
      </c>
      <c r="I41" s="13"/>
      <c r="J41" s="26">
        <f>COUNTIF('📋 Entry'!D40:W40,"S")+COUNTIF('📋 Entry'!D40:W40,"C/S")+COUNTIF('📋 Entry'!D40:W40,"U/S")</f>
        <v>0</v>
      </c>
      <c r="K41" s="27" t="str">
        <f t="shared" ref="K41:K44" si="38">IF(D41=0,"",J41/D41)</f>
        <v/>
      </c>
      <c r="L41" s="26">
        <f>COUNTIF('📋 Entry'!D40:W40,"N")+COUNTIF('📋 Entry'!D40:W40,"C/N")+COUNTIF('📋 Entry'!D40:W40,"U/N")</f>
        <v>0</v>
      </c>
      <c r="M41" s="27" t="str">
        <f t="shared" ref="M41:M44" si="39">IF(D41=0,"",L41/D41)</f>
        <v/>
      </c>
      <c r="N41" s="13"/>
      <c r="O41" s="28" t="str">
        <f t="shared" ref="O41:O44" si="40">IF(D41=0,"—",IF(F41&gt;=0.7,"✓ Likely permissible",IF(H41&gt;=0.7,"✗ Likely NOT permissible","No consensus")))</f>
        <v>—</v>
      </c>
      <c r="P41" s="28" t="str">
        <f t="shared" ref="P41:P44" si="41">IF(D41=0,"—",IF(K41&gt;=0.7,"✓ Should be permissible",IF(M41&gt;=0.7,"✗ Should NOT be permissible","No consensus")))</f>
        <v>—</v>
      </c>
    </row>
    <row r="42" spans="1:26" ht="15.75" customHeight="1" x14ac:dyDescent="0.25">
      <c r="A42" s="54" t="s">
        <v>132</v>
      </c>
      <c r="B42" s="19" t="s">
        <v>133</v>
      </c>
      <c r="C42" s="20"/>
      <c r="D42" s="22">
        <f>COUNTA('📋 Entry'!D41:W41)</f>
        <v>0</v>
      </c>
      <c r="E42" s="24">
        <f>COUNTIF('📋 Entry'!D41:W41,"C")+COUNTIF('📋 Entry'!D41:W41,"C/S")+COUNTIF('📋 Entry'!D41:W41,"C/N")</f>
        <v>0</v>
      </c>
      <c r="F42" s="25" t="str">
        <f t="shared" si="36"/>
        <v/>
      </c>
      <c r="G42" s="24">
        <f>COUNTIF('📋 Entry'!D41:W41,"U")+COUNTIF('📋 Entry'!D41:W41,"U/S")+COUNTIF('📋 Entry'!D41:W41,"U/N")</f>
        <v>0</v>
      </c>
      <c r="H42" s="25" t="str">
        <f t="shared" si="37"/>
        <v/>
      </c>
      <c r="I42" s="13"/>
      <c r="J42" s="26">
        <f>COUNTIF('📋 Entry'!D41:W41,"S")+COUNTIF('📋 Entry'!D41:W41,"C/S")+COUNTIF('📋 Entry'!D41:W41,"U/S")</f>
        <v>0</v>
      </c>
      <c r="K42" s="27" t="str">
        <f t="shared" si="38"/>
        <v/>
      </c>
      <c r="L42" s="26">
        <f>COUNTIF('📋 Entry'!D41:W41,"N")+COUNTIF('📋 Entry'!D41:W41,"C/N")+COUNTIF('📋 Entry'!D41:W41,"U/N")</f>
        <v>0</v>
      </c>
      <c r="M42" s="27" t="str">
        <f t="shared" si="39"/>
        <v/>
      </c>
      <c r="N42" s="13"/>
      <c r="O42" s="28" t="str">
        <f t="shared" si="40"/>
        <v>—</v>
      </c>
      <c r="P42" s="28" t="str">
        <f t="shared" si="41"/>
        <v>—</v>
      </c>
    </row>
    <row r="43" spans="1:26" ht="15.75" customHeight="1" x14ac:dyDescent="0.25">
      <c r="A43" s="54" t="s">
        <v>134</v>
      </c>
      <c r="B43" s="19" t="s">
        <v>135</v>
      </c>
      <c r="C43" s="20"/>
      <c r="D43" s="22">
        <f>COUNTA('📋 Entry'!D42:W42)</f>
        <v>0</v>
      </c>
      <c r="E43" s="24">
        <f>COUNTIF('📋 Entry'!D42:W42,"C")+COUNTIF('📋 Entry'!D42:W42,"C/S")+COUNTIF('📋 Entry'!D42:W42,"C/N")</f>
        <v>0</v>
      </c>
      <c r="F43" s="25" t="str">
        <f t="shared" si="36"/>
        <v/>
      </c>
      <c r="G43" s="24">
        <f>COUNTIF('📋 Entry'!D42:W42,"U")+COUNTIF('📋 Entry'!D42:W42,"U/S")+COUNTIF('📋 Entry'!D42:W42,"U/N")</f>
        <v>0</v>
      </c>
      <c r="H43" s="25" t="str">
        <f t="shared" si="37"/>
        <v/>
      </c>
      <c r="I43" s="13"/>
      <c r="J43" s="26">
        <f>COUNTIF('📋 Entry'!D42:W42,"S")+COUNTIF('📋 Entry'!D42:W42,"C/S")+COUNTIF('📋 Entry'!D42:W42,"U/S")</f>
        <v>0</v>
      </c>
      <c r="K43" s="27" t="str">
        <f t="shared" si="38"/>
        <v/>
      </c>
      <c r="L43" s="26">
        <f>COUNTIF('📋 Entry'!D42:W42,"N")+COUNTIF('📋 Entry'!D42:W42,"C/N")+COUNTIF('📋 Entry'!D42:W42,"U/N")</f>
        <v>0</v>
      </c>
      <c r="M43" s="27" t="str">
        <f t="shared" si="39"/>
        <v/>
      </c>
      <c r="N43" s="13"/>
      <c r="O43" s="28" t="str">
        <f t="shared" si="40"/>
        <v>—</v>
      </c>
      <c r="P43" s="28" t="str">
        <f t="shared" si="41"/>
        <v>—</v>
      </c>
    </row>
    <row r="44" spans="1:26" ht="15.75" customHeight="1" x14ac:dyDescent="0.25">
      <c r="A44" s="54" t="s">
        <v>137</v>
      </c>
      <c r="B44" s="19" t="s">
        <v>138</v>
      </c>
      <c r="C44" s="20"/>
      <c r="D44" s="22">
        <f>COUNTA('📋 Entry'!D43:W43)</f>
        <v>0</v>
      </c>
      <c r="E44" s="24">
        <f>COUNTIF('📋 Entry'!D43:W43,"C")+COUNTIF('📋 Entry'!D43:W43,"C/S")+COUNTIF('📋 Entry'!D43:W43,"C/N")</f>
        <v>0</v>
      </c>
      <c r="F44" s="25" t="str">
        <f t="shared" si="36"/>
        <v/>
      </c>
      <c r="G44" s="24">
        <f>COUNTIF('📋 Entry'!D43:W43,"U")+COUNTIF('📋 Entry'!D43:W43,"U/S")+COUNTIF('📋 Entry'!D43:W43,"U/N")</f>
        <v>0</v>
      </c>
      <c r="H44" s="25" t="str">
        <f t="shared" si="37"/>
        <v/>
      </c>
      <c r="I44" s="13"/>
      <c r="J44" s="26">
        <f>COUNTIF('📋 Entry'!D43:W43,"S")+COUNTIF('📋 Entry'!D43:W43,"C/S")+COUNTIF('📋 Entry'!D43:W43,"U/S")</f>
        <v>0</v>
      </c>
      <c r="K44" s="27" t="str">
        <f t="shared" si="38"/>
        <v/>
      </c>
      <c r="L44" s="26">
        <f>COUNTIF('📋 Entry'!D43:W43,"N")+COUNTIF('📋 Entry'!D43:W43,"C/N")+COUNTIF('📋 Entry'!D43:W43,"U/N")</f>
        <v>0</v>
      </c>
      <c r="M44" s="27" t="str">
        <f t="shared" si="39"/>
        <v/>
      </c>
      <c r="N44" s="13"/>
      <c r="O44" s="28" t="str">
        <f t="shared" si="40"/>
        <v>—</v>
      </c>
      <c r="P44" s="28" t="str">
        <f t="shared" si="41"/>
        <v>—</v>
      </c>
    </row>
    <row r="45" spans="1:26" ht="15.75" customHeight="1" x14ac:dyDescent="0.25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</row>
    <row r="46" spans="1:26" ht="15.75" customHeight="1" x14ac:dyDescent="0.25">
      <c r="A46" s="47" t="s">
        <v>139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5.75" customHeight="1" x14ac:dyDescent="0.25">
      <c r="A47" s="55" t="s">
        <v>141</v>
      </c>
      <c r="B47" s="19" t="s">
        <v>142</v>
      </c>
      <c r="C47" s="20"/>
      <c r="D47" s="22">
        <f>COUNTA('📋 Entry'!D46:W46)</f>
        <v>0</v>
      </c>
      <c r="E47" s="24">
        <f>COUNTIF('📋 Entry'!D46:W46,"C")+COUNTIF('📋 Entry'!D46:W46,"C/S")+COUNTIF('📋 Entry'!D46:W46,"C/N")</f>
        <v>0</v>
      </c>
      <c r="F47" s="25" t="str">
        <f t="shared" ref="F47:F51" si="42">IF(D47=0,"",E47/D47)</f>
        <v/>
      </c>
      <c r="G47" s="24">
        <f>COUNTIF('📋 Entry'!D46:W46,"U")+COUNTIF('📋 Entry'!D46:W46,"U/S")+COUNTIF('📋 Entry'!D46:W46,"U/N")</f>
        <v>0</v>
      </c>
      <c r="H47" s="25" t="str">
        <f t="shared" ref="H47:H51" si="43">IF(D47=0,"",G47/D47)</f>
        <v/>
      </c>
      <c r="I47" s="13"/>
      <c r="J47" s="26">
        <f>COUNTIF('📋 Entry'!D46:W46,"S")+COUNTIF('📋 Entry'!D46:W46,"C/S")+COUNTIF('📋 Entry'!D46:W46,"U/S")</f>
        <v>0</v>
      </c>
      <c r="K47" s="27" t="str">
        <f t="shared" ref="K47:K51" si="44">IF(D47=0,"",J47/D47)</f>
        <v/>
      </c>
      <c r="L47" s="26">
        <f>COUNTIF('📋 Entry'!D46:W46,"N")+COUNTIF('📋 Entry'!D46:W46,"C/N")+COUNTIF('📋 Entry'!D46:W46,"U/N")</f>
        <v>0</v>
      </c>
      <c r="M47" s="27" t="str">
        <f t="shared" ref="M47:M51" si="45">IF(D47=0,"",L47/D47)</f>
        <v/>
      </c>
      <c r="N47" s="13"/>
      <c r="O47" s="28" t="str">
        <f t="shared" ref="O47:O51" si="46">IF(D47=0,"—",IF(F47&gt;=0.7,"✓ Likely permissible",IF(H47&gt;=0.7,"✗ Likely NOT permissible","No consensus")))</f>
        <v>—</v>
      </c>
      <c r="P47" s="28" t="str">
        <f t="shared" ref="P47:P51" si="47">IF(D47=0,"—",IF(K47&gt;=0.7,"✓ Should be permissible",IF(M47&gt;=0.7,"✗ Should NOT be permissible","No consensus")))</f>
        <v>—</v>
      </c>
    </row>
    <row r="48" spans="1:26" ht="15.75" customHeight="1" x14ac:dyDescent="0.25">
      <c r="A48" s="55" t="s">
        <v>143</v>
      </c>
      <c r="B48" s="19" t="s">
        <v>144</v>
      </c>
      <c r="C48" s="20"/>
      <c r="D48" s="22">
        <f>COUNTA('📋 Entry'!D47:W47)</f>
        <v>0</v>
      </c>
      <c r="E48" s="24">
        <f>COUNTIF('📋 Entry'!D47:W47,"C")+COUNTIF('📋 Entry'!D47:W47,"C/S")+COUNTIF('📋 Entry'!D47:W47,"C/N")</f>
        <v>0</v>
      </c>
      <c r="F48" s="25" t="str">
        <f t="shared" si="42"/>
        <v/>
      </c>
      <c r="G48" s="24">
        <f>COUNTIF('📋 Entry'!D47:W47,"U")+COUNTIF('📋 Entry'!D47:W47,"U/S")+COUNTIF('📋 Entry'!D47:W47,"U/N")</f>
        <v>0</v>
      </c>
      <c r="H48" s="25" t="str">
        <f t="shared" si="43"/>
        <v/>
      </c>
      <c r="I48" s="13"/>
      <c r="J48" s="26">
        <f>COUNTIF('📋 Entry'!D47:W47,"S")+COUNTIF('📋 Entry'!D47:W47,"C/S")+COUNTIF('📋 Entry'!D47:W47,"U/S")</f>
        <v>0</v>
      </c>
      <c r="K48" s="27" t="str">
        <f t="shared" si="44"/>
        <v/>
      </c>
      <c r="L48" s="26">
        <f>COUNTIF('📋 Entry'!D47:W47,"N")+COUNTIF('📋 Entry'!D47:W47,"C/N")+COUNTIF('📋 Entry'!D47:W47,"U/N")</f>
        <v>0</v>
      </c>
      <c r="M48" s="27" t="str">
        <f t="shared" si="45"/>
        <v/>
      </c>
      <c r="N48" s="13"/>
      <c r="O48" s="28" t="str">
        <f t="shared" si="46"/>
        <v>—</v>
      </c>
      <c r="P48" s="28" t="str">
        <f t="shared" si="47"/>
        <v>—</v>
      </c>
    </row>
    <row r="49" spans="1:26" ht="15.75" customHeight="1" x14ac:dyDescent="0.25">
      <c r="A49" s="55" t="s">
        <v>145</v>
      </c>
      <c r="B49" s="19" t="s">
        <v>162</v>
      </c>
      <c r="C49" s="20"/>
      <c r="D49" s="22">
        <f>COUNTA('📋 Entry'!D48:W48)</f>
        <v>0</v>
      </c>
      <c r="E49" s="24">
        <f>COUNTIF('📋 Entry'!D48:W48,"C")+COUNTIF('📋 Entry'!D48:W48,"C/S")+COUNTIF('📋 Entry'!D48:W48,"C/N")</f>
        <v>0</v>
      </c>
      <c r="F49" s="25" t="str">
        <f t="shared" si="42"/>
        <v/>
      </c>
      <c r="G49" s="24">
        <f>COUNTIF('📋 Entry'!D48:W48,"U")+COUNTIF('📋 Entry'!D48:W48,"U/S")+COUNTIF('📋 Entry'!D48:W48,"U/N")</f>
        <v>0</v>
      </c>
      <c r="H49" s="25" t="str">
        <f t="shared" si="43"/>
        <v/>
      </c>
      <c r="I49" s="13"/>
      <c r="J49" s="26">
        <f>COUNTIF('📋 Entry'!D48:W48,"S")+COUNTIF('📋 Entry'!D48:W48,"C/S")+COUNTIF('📋 Entry'!D48:W48,"U/S")</f>
        <v>0</v>
      </c>
      <c r="K49" s="27" t="str">
        <f t="shared" si="44"/>
        <v/>
      </c>
      <c r="L49" s="26">
        <f>COUNTIF('📋 Entry'!D48:W48,"N")+COUNTIF('📋 Entry'!D48:W48,"C/N")+COUNTIF('📋 Entry'!D48:W48,"U/N")</f>
        <v>0</v>
      </c>
      <c r="M49" s="27" t="str">
        <f t="shared" si="45"/>
        <v/>
      </c>
      <c r="N49" s="13"/>
      <c r="O49" s="28" t="str">
        <f t="shared" si="46"/>
        <v>—</v>
      </c>
      <c r="P49" s="28" t="str">
        <f t="shared" si="47"/>
        <v>—</v>
      </c>
    </row>
    <row r="50" spans="1:26" ht="15.75" customHeight="1" x14ac:dyDescent="0.25">
      <c r="A50" s="55" t="s">
        <v>147</v>
      </c>
      <c r="B50" s="19" t="s">
        <v>163</v>
      </c>
      <c r="C50" s="20"/>
      <c r="D50" s="22">
        <f>COUNTA('📋 Entry'!D49:W49)</f>
        <v>0</v>
      </c>
      <c r="E50" s="24">
        <f>COUNTIF('📋 Entry'!D49:W49,"C")+COUNTIF('📋 Entry'!D49:W49,"C/S")+COUNTIF('📋 Entry'!D49:W49,"C/N")</f>
        <v>0</v>
      </c>
      <c r="F50" s="25" t="str">
        <f t="shared" si="42"/>
        <v/>
      </c>
      <c r="G50" s="24">
        <f>COUNTIF('📋 Entry'!D49:W49,"U")+COUNTIF('📋 Entry'!D49:W49,"U/S")+COUNTIF('📋 Entry'!D49:W49,"U/N")</f>
        <v>0</v>
      </c>
      <c r="H50" s="25" t="str">
        <f t="shared" si="43"/>
        <v/>
      </c>
      <c r="I50" s="13"/>
      <c r="J50" s="26">
        <f>COUNTIF('📋 Entry'!D49:W49,"S")+COUNTIF('📋 Entry'!D49:W49,"C/S")+COUNTIF('📋 Entry'!D49:W49,"U/S")</f>
        <v>0</v>
      </c>
      <c r="K50" s="27" t="str">
        <f t="shared" si="44"/>
        <v/>
      </c>
      <c r="L50" s="26">
        <f>COUNTIF('📋 Entry'!D49:W49,"N")+COUNTIF('📋 Entry'!D49:W49,"C/N")+COUNTIF('📋 Entry'!D49:W49,"U/N")</f>
        <v>0</v>
      </c>
      <c r="M50" s="27" t="str">
        <f t="shared" si="45"/>
        <v/>
      </c>
      <c r="N50" s="13"/>
      <c r="O50" s="28" t="str">
        <f t="shared" si="46"/>
        <v>—</v>
      </c>
      <c r="P50" s="28" t="str">
        <f t="shared" si="47"/>
        <v>—</v>
      </c>
    </row>
    <row r="51" spans="1:26" ht="15.75" customHeight="1" x14ac:dyDescent="0.25">
      <c r="A51" s="55" t="s">
        <v>149</v>
      </c>
      <c r="B51" s="19" t="s">
        <v>164</v>
      </c>
      <c r="C51" s="20"/>
      <c r="D51" s="22">
        <f>COUNTA('📋 Entry'!D50:W50)</f>
        <v>0</v>
      </c>
      <c r="E51" s="24">
        <f>COUNTIF('📋 Entry'!D50:W50,"C")+COUNTIF('📋 Entry'!D50:W50,"C/S")+COUNTIF('📋 Entry'!D50:W50,"C/N")</f>
        <v>0</v>
      </c>
      <c r="F51" s="25" t="str">
        <f t="shared" si="42"/>
        <v/>
      </c>
      <c r="G51" s="24">
        <f>COUNTIF('📋 Entry'!D50:W50,"U")+COUNTIF('📋 Entry'!D50:W50,"U/S")+COUNTIF('📋 Entry'!D50:W50,"U/N")</f>
        <v>0</v>
      </c>
      <c r="H51" s="25" t="str">
        <f t="shared" si="43"/>
        <v/>
      </c>
      <c r="I51" s="13"/>
      <c r="J51" s="26">
        <f>COUNTIF('📋 Entry'!D50:W50,"S")+COUNTIF('📋 Entry'!D50:W50,"C/S")+COUNTIF('📋 Entry'!D50:W50,"U/S")</f>
        <v>0</v>
      </c>
      <c r="K51" s="27" t="str">
        <f t="shared" si="44"/>
        <v/>
      </c>
      <c r="L51" s="26">
        <f>COUNTIF('📋 Entry'!D50:W50,"N")+COUNTIF('📋 Entry'!D50:W50,"C/N")+COUNTIF('📋 Entry'!D50:W50,"U/N")</f>
        <v>0</v>
      </c>
      <c r="M51" s="27" t="str">
        <f t="shared" si="45"/>
        <v/>
      </c>
      <c r="N51" s="13"/>
      <c r="O51" s="28" t="str">
        <f t="shared" si="46"/>
        <v>—</v>
      </c>
      <c r="P51" s="28" t="str">
        <f t="shared" si="47"/>
        <v>—</v>
      </c>
    </row>
    <row r="52" spans="1:26" ht="15.75" customHeight="1" x14ac:dyDescent="0.25">
      <c r="A52" s="64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26" ht="15.75" customHeight="1" x14ac:dyDescent="0.25">
      <c r="A53" s="56" t="s">
        <v>165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 ht="15.75" customHeight="1" x14ac:dyDescent="0.25">
      <c r="A54" s="23" t="s">
        <v>151</v>
      </c>
      <c r="B54" s="19" t="s">
        <v>166</v>
      </c>
      <c r="C54" s="20"/>
      <c r="D54" s="22">
        <f>COUNTA('📋 Entry'!D52:W52)</f>
        <v>0</v>
      </c>
      <c r="E54" s="24">
        <f>COUNTIF('📋 Entry'!D52:W52,"Yes")</f>
        <v>0</v>
      </c>
      <c r="F54" s="25" t="str">
        <f t="shared" ref="F54:F55" si="48">IF(D54=0,"",E54/D54)</f>
        <v/>
      </c>
      <c r="G54" s="24">
        <f>COUNTIF('📋 Entry'!D52:W52,"No")</f>
        <v>0</v>
      </c>
      <c r="H54" s="25" t="str">
        <f t="shared" ref="H54:H55" si="49">IF(D54=0,"",G54/D54)</f>
        <v/>
      </c>
      <c r="I54" s="13"/>
      <c r="J54" s="26" t="s">
        <v>167</v>
      </c>
      <c r="K54" s="27" t="s">
        <v>167</v>
      </c>
      <c r="L54" s="26" t="s">
        <v>167</v>
      </c>
      <c r="M54" s="27" t="s">
        <v>167</v>
      </c>
      <c r="N54" s="13"/>
      <c r="O54" s="28" t="str">
        <f t="shared" ref="O54:O55" si="50">IF(D54=0,"—",IF(F54&gt;=0.7,"✓ Majority: Yes",IF(H54&gt;=0.7,"✗ Majority: No","Split")))</f>
        <v>—</v>
      </c>
      <c r="P54" s="28" t="s">
        <v>167</v>
      </c>
    </row>
    <row r="55" spans="1:26" ht="15.75" customHeight="1" x14ac:dyDescent="0.25">
      <c r="A55" s="23" t="s">
        <v>153</v>
      </c>
      <c r="B55" s="19" t="s">
        <v>168</v>
      </c>
      <c r="C55" s="20"/>
      <c r="D55" s="22">
        <f>COUNTA('📋 Entry'!D53:W53)</f>
        <v>0</v>
      </c>
      <c r="E55" s="24">
        <f>COUNTIF('📋 Entry'!D53:W53,"Yes")</f>
        <v>0</v>
      </c>
      <c r="F55" s="25" t="str">
        <f t="shared" si="48"/>
        <v/>
      </c>
      <c r="G55" s="24">
        <f>COUNTIF('📋 Entry'!D53:W53,"No")</f>
        <v>0</v>
      </c>
      <c r="H55" s="25" t="str">
        <f t="shared" si="49"/>
        <v/>
      </c>
      <c r="I55" s="13"/>
      <c r="J55" s="26" t="s">
        <v>167</v>
      </c>
      <c r="K55" s="27" t="s">
        <v>167</v>
      </c>
      <c r="L55" s="26" t="s">
        <v>167</v>
      </c>
      <c r="M55" s="27" t="s">
        <v>167</v>
      </c>
      <c r="N55" s="13"/>
      <c r="O55" s="28" t="str">
        <f t="shared" si="50"/>
        <v>—</v>
      </c>
      <c r="P55" s="28" t="s">
        <v>167</v>
      </c>
    </row>
    <row r="56" spans="1:26" ht="15.75" customHeight="1" x14ac:dyDescent="0.25">
      <c r="A56" s="9"/>
    </row>
    <row r="57" spans="1:26" ht="15.75" customHeight="1" x14ac:dyDescent="0.25">
      <c r="A57" s="9"/>
    </row>
    <row r="58" spans="1:26" ht="15.75" customHeight="1" x14ac:dyDescent="0.25">
      <c r="A58" s="9"/>
    </row>
    <row r="59" spans="1:26" ht="15.75" customHeight="1" x14ac:dyDescent="0.25">
      <c r="A59" s="9"/>
    </row>
    <row r="60" spans="1:26" ht="15.75" customHeight="1" x14ac:dyDescent="0.25">
      <c r="A60" s="9"/>
    </row>
    <row r="61" spans="1:26" ht="15.75" customHeight="1" x14ac:dyDescent="0.25">
      <c r="A61" s="9"/>
    </row>
    <row r="62" spans="1:26" ht="15.75" customHeight="1" x14ac:dyDescent="0.25">
      <c r="A62" s="9"/>
    </row>
    <row r="63" spans="1:26" ht="15.75" customHeight="1" x14ac:dyDescent="0.25">
      <c r="A63" s="9"/>
    </row>
    <row r="64" spans="1:26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15">
    <mergeCell ref="A39:P39"/>
    <mergeCell ref="A45:P45"/>
    <mergeCell ref="A52:P52"/>
    <mergeCell ref="A1:P1"/>
    <mergeCell ref="A2:P2"/>
    <mergeCell ref="B4:B5"/>
    <mergeCell ref="E4:H4"/>
    <mergeCell ref="J4:M4"/>
    <mergeCell ref="O4:P4"/>
    <mergeCell ref="A6:P6"/>
    <mergeCell ref="A10:P10"/>
    <mergeCell ref="A14:P14"/>
    <mergeCell ref="A20:P20"/>
    <mergeCell ref="A26:P26"/>
    <mergeCell ref="A34:P34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defaultColWidth="14.42578125" defaultRowHeight="15" customHeight="1" x14ac:dyDescent="0.25"/>
  <cols>
    <col min="1" max="1" width="28" customWidth="1"/>
    <col min="2" max="2" width="66" customWidth="1"/>
    <col min="3" max="26" width="8.7109375" customWidth="1"/>
  </cols>
  <sheetData>
    <row r="1" spans="1:2" ht="16.5" x14ac:dyDescent="0.25">
      <c r="A1" s="80" t="s">
        <v>0</v>
      </c>
      <c r="B1" s="63"/>
    </row>
    <row r="2" spans="1:2" x14ac:dyDescent="0.25">
      <c r="A2" s="1"/>
      <c r="B2" s="2"/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5</v>
      </c>
      <c r="B4" s="4" t="s">
        <v>6</v>
      </c>
    </row>
    <row r="5" spans="1:2" ht="102" x14ac:dyDescent="0.25">
      <c r="A5" s="3" t="s">
        <v>7</v>
      </c>
      <c r="B5" s="4" t="s">
        <v>8</v>
      </c>
    </row>
    <row r="6" spans="1:2" ht="25.5" x14ac:dyDescent="0.25">
      <c r="A6" s="3" t="s">
        <v>9</v>
      </c>
      <c r="B6" s="4" t="s">
        <v>10</v>
      </c>
    </row>
    <row r="7" spans="1:2" ht="51" x14ac:dyDescent="0.25">
      <c r="A7" s="3" t="s">
        <v>11</v>
      </c>
      <c r="B7" s="4" t="s">
        <v>12</v>
      </c>
    </row>
    <row r="8" spans="1:2" x14ac:dyDescent="0.25">
      <c r="A8" s="1"/>
      <c r="B8" s="2"/>
    </row>
    <row r="9" spans="1:2" x14ac:dyDescent="0.25">
      <c r="A9" s="3" t="s">
        <v>14</v>
      </c>
      <c r="B9" s="4"/>
    </row>
    <row r="10" spans="1:2" x14ac:dyDescent="0.25">
      <c r="A10" s="6" t="s">
        <v>15</v>
      </c>
      <c r="B10" s="7" t="s">
        <v>17</v>
      </c>
    </row>
    <row r="11" spans="1:2" x14ac:dyDescent="0.25">
      <c r="A11" s="6" t="s">
        <v>19</v>
      </c>
      <c r="B11" s="7" t="s">
        <v>20</v>
      </c>
    </row>
    <row r="12" spans="1:2" x14ac:dyDescent="0.25">
      <c r="A12" s="6" t="s">
        <v>22</v>
      </c>
      <c r="B12" s="7" t="s">
        <v>24</v>
      </c>
    </row>
    <row r="13" spans="1:2" x14ac:dyDescent="0.25">
      <c r="A13" s="6" t="s">
        <v>26</v>
      </c>
      <c r="B13" s="7" t="s">
        <v>28</v>
      </c>
    </row>
    <row r="14" spans="1:2" x14ac:dyDescent="0.25">
      <c r="A14" s="6" t="s">
        <v>30</v>
      </c>
      <c r="B14" s="7" t="s">
        <v>32</v>
      </c>
    </row>
    <row r="15" spans="1:2" x14ac:dyDescent="0.25">
      <c r="A15" s="6" t="s">
        <v>34</v>
      </c>
      <c r="B15" s="7" t="s">
        <v>35</v>
      </c>
    </row>
    <row r="16" spans="1:2" x14ac:dyDescent="0.25">
      <c r="A16" s="6" t="s">
        <v>36</v>
      </c>
      <c r="B16" s="7" t="s">
        <v>37</v>
      </c>
    </row>
    <row r="17" spans="1:2" x14ac:dyDescent="0.25">
      <c r="A17" s="6" t="s">
        <v>38</v>
      </c>
      <c r="B17" s="7" t="s">
        <v>39</v>
      </c>
    </row>
    <row r="18" spans="1:2" x14ac:dyDescent="0.25">
      <c r="A18" s="1"/>
      <c r="B18" s="2"/>
    </row>
    <row r="19" spans="1:2" ht="25.5" x14ac:dyDescent="0.25">
      <c r="A19" s="3" t="s">
        <v>44</v>
      </c>
      <c r="B19" s="4" t="s">
        <v>46</v>
      </c>
    </row>
    <row r="20" spans="1:2" ht="25.5" x14ac:dyDescent="0.25">
      <c r="A20" s="3" t="s">
        <v>48</v>
      </c>
      <c r="B20" s="4" t="s">
        <v>50</v>
      </c>
    </row>
    <row r="21" spans="1:2" ht="15.75" customHeight="1" x14ac:dyDescent="0.25"/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B1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📋 Entry</vt:lpstr>
      <vt:lpstr>📊 Summary</vt:lpstr>
      <vt:lpstr>ℹ️ 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Ericka Byram</cp:lastModifiedBy>
  <dcterms:created xsi:type="dcterms:W3CDTF">2026-03-20T16:15:06Z</dcterms:created>
  <dcterms:modified xsi:type="dcterms:W3CDTF">2026-09-03T17:45:23Z</dcterms:modified>
</cp:coreProperties>
</file>